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риложение 1 2018" sheetId="1" r:id="rId1"/>
    <sheet name="Приложение 2 2018" sheetId="2" r:id="rId2"/>
    <sheet name="Приложение 3 2019-2020" sheetId="3" r:id="rId3"/>
    <sheet name="Приложение 4 2019-2020" sheetId="4" r:id="rId4"/>
    <sheet name="Приложение 5 2018" sheetId="5" r:id="rId5"/>
    <sheet name="Приложение 6 2018" sheetId="6" r:id="rId6"/>
    <sheet name="Приложение 7 2018" sheetId="7" r:id="rId7"/>
    <sheet name="Приложение 8 2019-2020" sheetId="8" r:id="rId8"/>
    <sheet name="Приложение 9 2018" sheetId="9" r:id="rId9"/>
    <sheet name="Приложение 10 2019-2020" sheetId="10" r:id="rId10"/>
    <sheet name="Приложение11 " sheetId="11" r:id="rId11"/>
    <sheet name="Приложение 12" sheetId="12" r:id="rId12"/>
    <sheet name="Приложение 13" sheetId="13" r:id="rId13"/>
  </sheets>
  <definedNames/>
  <calcPr fullCalcOnLoad="1"/>
</workbook>
</file>

<file path=xl/sharedStrings.xml><?xml version="1.0" encoding="utf-8"?>
<sst xmlns="http://schemas.openxmlformats.org/spreadsheetml/2006/main" count="4461" uniqueCount="631">
  <si>
    <t>01 06 04 00 04 0000 810</t>
  </si>
  <si>
    <t>Исполнение муниципальных гарантий МО "Зеленоградский городской округ"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</si>
  <si>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Приложение №11</t>
  </si>
  <si>
    <t>Приложение 7</t>
  </si>
  <si>
    <t>"О бюджете  МО "Зеленоградский городской округ" на 2018 год и на плановый период 2019 и 2020 годов"</t>
  </si>
  <si>
    <t>Распределение бюджетных ассигнований  бюджета  МО "Зеленоградский городской округ"  по ведомственной структуре расходов  на 2018 год</t>
  </si>
  <si>
    <t>тыс. руб.</t>
  </si>
  <si>
    <t xml:space="preserve">(тыс. рублей) </t>
  </si>
  <si>
    <t>Наименование кода</t>
  </si>
  <si>
    <t>Главный распорядитель средств</t>
  </si>
  <si>
    <t>Раздел</t>
  </si>
  <si>
    <t>Подраздел</t>
  </si>
  <si>
    <t>Целевая статья расходов (ЦСР)</t>
  </si>
  <si>
    <t>Вид расходов  (ВР)</t>
  </si>
  <si>
    <t>2018 год</t>
  </si>
  <si>
    <t>2016год</t>
  </si>
  <si>
    <t>2017год</t>
  </si>
  <si>
    <t>Администрация муниципального образования "Зеленоградский городской округ"</t>
  </si>
  <si>
    <t>Общегосударственные вопросы</t>
  </si>
  <si>
    <t>211</t>
  </si>
  <si>
    <t>01</t>
  </si>
  <si>
    <t>Основное мероприятие "Обеспечение главы администрации  муниципального образования "Зеленоградский городской округ"</t>
  </si>
  <si>
    <t>04</t>
  </si>
  <si>
    <t>0102001010</t>
  </si>
  <si>
    <t>Глава администрации муниципального образования "Зеленоградский городской округ"</t>
  </si>
  <si>
    <t>Расходы  на выплаты персоналу  в целях обеспечения  выполнения функций  государственными (муниципальными)  органами,  казенными учреждениями,  органами управления государственными внебюджетными фондами</t>
  </si>
  <si>
    <t>100</t>
  </si>
  <si>
    <t>Основное мероприятие "Финансовое обеспечение исполнительных органов  муниципальной власти "</t>
  </si>
  <si>
    <t>0103001010</t>
  </si>
  <si>
    <t>Расходы на обеспечение  функций  муниципальных органов исполнительной власти</t>
  </si>
  <si>
    <t>Закупка товаров, работ и услуг для  государственных (муниципальных) нужд</t>
  </si>
  <si>
    <t>200</t>
  </si>
  <si>
    <t>Другие общегосударственные вопросы</t>
  </si>
  <si>
    <t>13</t>
  </si>
  <si>
    <t>Основное мероприятие "Повышение эффективности работы  организационных механизмов поддержки малого бизнеса"</t>
  </si>
  <si>
    <t>1000005010</t>
  </si>
  <si>
    <t>Обеспечение поддержки юридических лиц работающих в сфере малого бизнеса</t>
  </si>
  <si>
    <t>Иные бюджетные ассигнования</t>
  </si>
  <si>
    <t>800</t>
  </si>
  <si>
    <t xml:space="preserve">Основное мероприятие "Профилактика  безнадзорности и правонарушений  несовершеннолетних" </t>
  </si>
  <si>
    <t>0300070720</t>
  </si>
  <si>
    <t>Обеспечение  исполнительного органа  муниципальной власти  за счет переданных полномочий на руководство по организации  работы комиссии по делам   несовершеннолетних  и защите их прав</t>
  </si>
  <si>
    <t>Основное мероприятие "Финансирование расходов на участие в Ассоциации  муниципальных образований"</t>
  </si>
  <si>
    <t>0105001010</t>
  </si>
  <si>
    <t>Расходы на уплату членских взносов в Ассоциацию муниципальных образований Калининградской области</t>
  </si>
  <si>
    <t xml:space="preserve">Муниципальная программа "Развитие гражданского общества" </t>
  </si>
  <si>
    <t>0700000000</t>
  </si>
  <si>
    <t xml:space="preserve">Осуществление переданных  полномочий Российской Федерации на государственную регистрацию актов гражданского состояния </t>
  </si>
  <si>
    <t>0700059300</t>
  </si>
  <si>
    <t>Муниципальная  программа "Безопасность"</t>
  </si>
  <si>
    <t>0900000000</t>
  </si>
  <si>
    <t>Основное мероприятие "Развитие и обслуживание системы АПК "Безопасный город"</t>
  </si>
  <si>
    <t>0902001010</t>
  </si>
  <si>
    <t>Предоставление  государственных услуг (выполнение работ)  по организации и осуществлению  пожарной безопасности,  гражданской  обороны и защиты населения и территории от  чрезвычайных ситуаций</t>
  </si>
  <si>
    <t>Муниципальная программа "Модернизация экономики"</t>
  </si>
  <si>
    <t>1000000000</t>
  </si>
  <si>
    <t xml:space="preserve">Основное мероприятие Организация  и проведение работ  по государственной кадастровой оценки" </t>
  </si>
  <si>
    <t>1000001010</t>
  </si>
  <si>
    <t xml:space="preserve">Организация  и проведение работ  по государственной кадастровой оценки </t>
  </si>
  <si>
    <t>Основное мероприятие "Обеспечение  документами территориального планирования  для размещение объектов муниципального значения"</t>
  </si>
  <si>
    <t>1000002010</t>
  </si>
  <si>
    <t>Организация работы по формированию генерального плана  территории муниципального образования</t>
  </si>
  <si>
    <t>Основное мероприятие "Определение границ муниципального образования в установленном порядке"</t>
  </si>
  <si>
    <t>1000003010</t>
  </si>
  <si>
    <t>Организация работ по межеванию  земельных участков</t>
  </si>
  <si>
    <t xml:space="preserve">Оценка земельных участков  для реализации с аукциона </t>
  </si>
  <si>
    <t>1000006010</t>
  </si>
  <si>
    <t>НАЦИОНАЛЬНАЯ ЭКОНОМИКА</t>
  </si>
  <si>
    <t>Основное мероприятие " Организация транспортного обслуживания населения"</t>
  </si>
  <si>
    <t>08</t>
  </si>
  <si>
    <t>1000004010</t>
  </si>
  <si>
    <t>Транспортное обслуживание население</t>
  </si>
  <si>
    <t>Подпрограмма "Капитальный ремонт дорог общего  пользования"</t>
  </si>
  <si>
    <t>09</t>
  </si>
  <si>
    <t>0540000000</t>
  </si>
  <si>
    <t>Осуществление мероприятий "Проведение работ по  капитальному ремонту дорог общего пользования"</t>
  </si>
  <si>
    <t>0540001010</t>
  </si>
  <si>
    <t>Проведение ремонта автомобильных дорог  общего пользования муниципального значения</t>
  </si>
  <si>
    <t>ЖИЛИЩНО-КОММУНАЛЬНОЕ ХОЗЯЙСТВО</t>
  </si>
  <si>
    <t>05</t>
  </si>
  <si>
    <t xml:space="preserve">Муниципальная программа "Развитие жилищно-коммунального хозяйства " </t>
  </si>
  <si>
    <t>0500000000</t>
  </si>
  <si>
    <t>Подпрограмма "Доступное и комфортное жилье"</t>
  </si>
  <si>
    <t>0510000000</t>
  </si>
  <si>
    <t>Основное мероприятие "Оплата капитального ремонта жилого фонда"</t>
  </si>
  <si>
    <t>0511000000</t>
  </si>
  <si>
    <t xml:space="preserve">Осуществление ежемесячных платежей за капитальный ремонт муниципальных квартиры </t>
  </si>
  <si>
    <t>0511001010</t>
  </si>
  <si>
    <t xml:space="preserve">Подпрограмма "Содержание и развитие коммунального хозяйства" </t>
  </si>
  <si>
    <t>02</t>
  </si>
  <si>
    <t>0530000000</t>
  </si>
  <si>
    <t xml:space="preserve">Мероприятия по поддержке коммунального хозяйства </t>
  </si>
  <si>
    <t>0530001010</t>
  </si>
  <si>
    <t>Основное мероприятие "Благоустройство территории  муниципального образования"</t>
  </si>
  <si>
    <t>03</t>
  </si>
  <si>
    <t>0520000000</t>
  </si>
  <si>
    <t>Содержание морских пляжей  в границах муниципального образования</t>
  </si>
  <si>
    <t>0520071380</t>
  </si>
  <si>
    <t>Осуществление полномочий  Калининградской области  по определению перечня  должностных лиц,  уполномоченных составлять протоколы об административных  правонарушениях</t>
  </si>
  <si>
    <t>0520070730</t>
  </si>
  <si>
    <t>Осуществление мероприятий по благоустройству территории муниципального образования</t>
  </si>
  <si>
    <t>0520001010</t>
  </si>
  <si>
    <t xml:space="preserve">Осуществление расходов за ливневые стоки </t>
  </si>
  <si>
    <t>0520002010</t>
  </si>
  <si>
    <t xml:space="preserve">Мероприятия по реализации программы Конкретных дел </t>
  </si>
  <si>
    <t>Субсидии на решение вопросов местного значения в сфере жилищно-коммунального хозяйства (О.Б.)</t>
  </si>
  <si>
    <t>0530071120</t>
  </si>
  <si>
    <t xml:space="preserve">Субсидии на решение вопросов местного значения в сфере жилищно-коммунального хозяйства </t>
  </si>
  <si>
    <t>КУЛЬТУРА, КИНЕМАТОГРАФИЯ</t>
  </si>
  <si>
    <t>00</t>
  </si>
  <si>
    <t>Муниципальная программа "Развитие  культуры"</t>
  </si>
  <si>
    <t>0400000000</t>
  </si>
  <si>
    <t>Основное мероприятие " Осуществление библиотечного,  библиографического и  информационного  обслуживания  пользователей библиотеки"</t>
  </si>
  <si>
    <t>0400001010</t>
  </si>
  <si>
    <t>Расходы на обеспечение деятельности  (оказание услуг)  библиотек</t>
  </si>
  <si>
    <t>Предоставление субсидий бюджетным, автономным  учреждениям  и иным некоммерческим организациям</t>
  </si>
  <si>
    <t>600</t>
  </si>
  <si>
    <t>Основное  мероприятие "Проведение культурно-просветительных мероприятий"</t>
  </si>
  <si>
    <t>0400002010</t>
  </si>
  <si>
    <t>Расходы на обеспечение деятельности  (оказание услуг)   учреждений культуры</t>
  </si>
  <si>
    <t xml:space="preserve">Основное мероприятие "Осуществление   организации по  экспозиции музейных коллекций" </t>
  </si>
  <si>
    <t>0400003010</t>
  </si>
  <si>
    <t>Расходы на обеспечение деятельности (оказание услуг)    учреждений музея</t>
  </si>
  <si>
    <t>Обеспечение поддержки  в сфере культуры</t>
  </si>
  <si>
    <t>040071090</t>
  </si>
  <si>
    <t>Социальная политика</t>
  </si>
  <si>
    <t>10</t>
  </si>
  <si>
    <t>Муниципальная программа  МО "Социальная поддержка населения"</t>
  </si>
  <si>
    <t>0300000000</t>
  </si>
  <si>
    <t xml:space="preserve">Основное мероприятие"Социальное обслуживание граждан- получателей  социальных услуг" </t>
  </si>
  <si>
    <t>0320070000</t>
  </si>
  <si>
    <t>Субвенции на обеспечение полномочий Калининградской области  по социальному обслуживанию граждан пожилого возраста и инвалидов</t>
  </si>
  <si>
    <t>0320070710</t>
  </si>
  <si>
    <t>Основное мероприятие " Финансовое обеспечение проведения праздничных мероприятий"</t>
  </si>
  <si>
    <t>0300001010</t>
  </si>
  <si>
    <t>Организация проведения мероприятий  посвященным праздничным датам</t>
  </si>
  <si>
    <t>Социальное обеспечение и иные выплаты населению</t>
  </si>
  <si>
    <t>300</t>
  </si>
  <si>
    <t>Подпрограмма " Совершенствование мер  социальной поддержки  отдельных категория граждан"</t>
  </si>
  <si>
    <t>0310000000</t>
  </si>
  <si>
    <t>Основное мероприятие "Обеспечение социальной поддержки  отдельных категорий граждан"</t>
  </si>
  <si>
    <t>03100П1010</t>
  </si>
  <si>
    <t>Предоставление   муниципальных гарантий  муниципальным служащим  в соответствии с Решением  окружного Совета депутатов  от 16.12.2015г. № 326 "Об утверждении Положения " О  порядке назначения и выплаты пенсии  за  выслугу лет  муниципальным служащим и лицам, замещавшим муниципальные должности  в муниципальном образовании "Зеленоградский городской округ"</t>
  </si>
  <si>
    <t xml:space="preserve">Предоставление срочной адресной помощи гражданам, оказавшимся в трудной жизненной ситуации, в соответствии с  постановлением администрации МО "Зеленоградский городской округ" от 18.04.2016г. №692 "Об оказании адресной материальной помощи за счет средств бюджета МО "Зеленоградский городской округ" малоимущим гражданам Зеленоградского городского округа </t>
  </si>
  <si>
    <t>03100П2010</t>
  </si>
  <si>
    <t>Предоставление ежемесячных выплат почетным гражданам  муниципального образования "Зеленоградский городской округ"  в соответствии решением Совета депутатов от 16.12.2015г. №325 " Об утверждении Положения "О присвоении звания "Почетный гражданин МО "Зеленоградский городской округ"</t>
  </si>
  <si>
    <t>03100П3010</t>
  </si>
  <si>
    <t>Расходы на выплату  поощрительной стипендии  многодетным  семьям в соответствии с Решением районного Совета депутатов МО "Зеленоградский район" от 31.03.2008г. №168</t>
  </si>
  <si>
    <t>03100П5010</t>
  </si>
  <si>
    <t>Подпрограмма "Организация отдыха и оздоровления детей"</t>
  </si>
  <si>
    <t>0340000000</t>
  </si>
  <si>
    <t>Основное  мероприятие "Организация оздоровительного отдыха  и занятости детей"</t>
  </si>
  <si>
    <t>0340070120</t>
  </si>
  <si>
    <t>Организация отдыха детей находящихся в трудной жизненной ситуации (О.Б.)</t>
  </si>
  <si>
    <t>Организация отдыха детей всех групп здоровья в лагерях различных типов (О.Б.)</t>
  </si>
  <si>
    <t>0340071140</t>
  </si>
  <si>
    <t>Организация отдыха детей находящихся в трудной жизненной ситуации (М.Б.)</t>
  </si>
  <si>
    <t>0340001010</t>
  </si>
  <si>
    <t>Организация проведения общественных работ (М.Б.)</t>
  </si>
  <si>
    <t>0340002010</t>
  </si>
  <si>
    <t>Подпрограмма "Доступная среда"</t>
  </si>
  <si>
    <t>0350001010</t>
  </si>
  <si>
    <t>Основные мероприятия" Обеспечение доступности  инвалидов  для посещения муниципальных учреждений"</t>
  </si>
  <si>
    <t>Адаптация  учреждений   обслуживающих население  доступности для инвалидов.</t>
  </si>
  <si>
    <t xml:space="preserve">Подпрограмма "Доступное и комфортное жилье" </t>
  </si>
  <si>
    <t>0360001010</t>
  </si>
  <si>
    <t xml:space="preserve">Основные мероприятия " Обеспечение жильем молодым  гражданам" </t>
  </si>
  <si>
    <t>Мероприятия по организации  обеспечению жильем молодых граждан</t>
  </si>
  <si>
    <t>Мероприятия по организации  обеспечению жильем молодых  семей (О.Б.)</t>
  </si>
  <si>
    <t>03600R4970</t>
  </si>
  <si>
    <t xml:space="preserve">Подпрограмма "Совершенствование мер  социальной поддержки  детей и семей  с детьми" </t>
  </si>
  <si>
    <t>0330000000</t>
  </si>
  <si>
    <t>Основное мероприятие "Обеспечение социальной поддержки  детей и семей, имеющих детей"</t>
  </si>
  <si>
    <t>0330070640</t>
  </si>
  <si>
    <t>Обеспечение  исполнительного органа  муниципальной власти  за счет переданных полномочий на руководство по организации  и осуществлению опеки и попечительства над несовершеннолетними детьми</t>
  </si>
  <si>
    <t>Содержание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 вознаграждения приемным родителям и патронатным воспитателям</t>
  </si>
  <si>
    <t>0330070610</t>
  </si>
  <si>
    <t>Подпрограмма " Развитие системы социального обслуживания населения  и повышения качества  жизни   граждан  старшего поколения"</t>
  </si>
  <si>
    <t>0320000000</t>
  </si>
  <si>
    <t>06</t>
  </si>
  <si>
    <t>Обеспечение  исполнительного органа  муниципальной власти  за счет переданных полномочий на руководство по организации  и осуществлению опеки и попечительству над совершеннолетними   гражданами</t>
  </si>
  <si>
    <t>032070650</t>
  </si>
  <si>
    <t>Основное мероприятие "Финансовое обеспечение  исполнительного органа  муниципальной власти  за счет переданных полномочий на руководство в  сфере социальной поддержки населения"</t>
  </si>
  <si>
    <t>0300070670</t>
  </si>
  <si>
    <t>Обеспечение  исполнительного органа  муниципальной власти  за счет переданных полномочий руководство  в сфере социальной политики</t>
  </si>
  <si>
    <t>СРЕДСТВА МАССОВОЙ ИНФОРМАЦИИ</t>
  </si>
  <si>
    <t>12</t>
  </si>
  <si>
    <t>Основное мероприятие "Мероприятия по обеспечению  массового информирования жителей муниципального образования"</t>
  </si>
  <si>
    <t>0703001010</t>
  </si>
  <si>
    <t>Субсидии на поддержку муниципальных газет (О.Б.)</t>
  </si>
  <si>
    <t>0703071250</t>
  </si>
  <si>
    <t>Размещение информационных материалов  с целью  информирования граждан  о вопросах социально-экономического развития  муниципального образования"</t>
  </si>
  <si>
    <t>684</t>
  </si>
  <si>
    <t>Основное мероприятие "Финансовое обеспечение казенных учреждений"</t>
  </si>
  <si>
    <t>0106001010</t>
  </si>
  <si>
    <t xml:space="preserve">Расходы на обеспечение  деятельности  казённых учреждений </t>
  </si>
  <si>
    <t>0104001010</t>
  </si>
  <si>
    <t xml:space="preserve">Основное мероприятие "Обеспечение  функционирования единой системы вызовов  экстренной оперативной службы" </t>
  </si>
  <si>
    <t>0901001010</t>
  </si>
  <si>
    <t xml:space="preserve">Создание системы обеспечения вызовов  экстренной оперативной службы по единому номеру "112" </t>
  </si>
  <si>
    <t>Муниципальное казенное учреждение "Плантаже"</t>
  </si>
  <si>
    <t>686</t>
  </si>
  <si>
    <t>Жилищно-коммунальное хозяйство</t>
  </si>
  <si>
    <t>Основное мероприятие "МКУ "Плантаже"</t>
  </si>
  <si>
    <t>0570003010</t>
  </si>
  <si>
    <t>Муниципальное казенное предприятие "Многофункциональный центр  предоставления  государственных и  муниципальных услуг МО "Зеленоградский район"</t>
  </si>
  <si>
    <t>685</t>
  </si>
  <si>
    <t>Основное мероприятие "Финансовое обеспечение многофункционального центра"</t>
  </si>
  <si>
    <t xml:space="preserve">Обеспечение деятельности муниципальных учреждений, обеспечивающих организацию предоставления государственных и муниципальных услуг по принцепу "одного окна" </t>
  </si>
  <si>
    <t>0104071050</t>
  </si>
  <si>
    <t>Управление образования администрации муниципального образования "Зеленоградский  городской округ"</t>
  </si>
  <si>
    <t>622</t>
  </si>
  <si>
    <t>Образование</t>
  </si>
  <si>
    <t>Муниципальная программа МО "Развитие образования в муниципальном образовании Зеленоградский городской округ"</t>
  </si>
  <si>
    <t>07</t>
  </si>
  <si>
    <t xml:space="preserve">0200000000  </t>
  </si>
  <si>
    <t>Основное мероприятие "Финансовое обеспечение  исполнительного органа  муниципальной власти "</t>
  </si>
  <si>
    <t>0200001010</t>
  </si>
  <si>
    <t xml:space="preserve">Расходы на  обеспечение функций муниципальных органов </t>
  </si>
  <si>
    <t xml:space="preserve">Основное мероприятие "Проведение конкурсных  мероприятий, направленных на развитие профессионального мастерства педагогических работников"  </t>
  </si>
  <si>
    <t>0200002010</t>
  </si>
  <si>
    <t>Проведение  мероприятий</t>
  </si>
  <si>
    <t>Подпрограмма "Развитие дошкольного образования"</t>
  </si>
  <si>
    <t>0210000000</t>
  </si>
  <si>
    <t>Основное мероприятие "Обеспечению присмотра и ухода за детьми муниципальных дошкольных организаций"</t>
  </si>
  <si>
    <t>0210001010</t>
  </si>
  <si>
    <t>Основное  мероприятие "Обеспечение государственных гарантий  реализации прав на получение  бесплатного дошкольного образования  в муниципальных дошкольных образовательных организациях"</t>
  </si>
  <si>
    <t>0210070620</t>
  </si>
  <si>
    <t>Подпрограмма "Развитие общего образования"</t>
  </si>
  <si>
    <t>0220000000</t>
  </si>
  <si>
    <t xml:space="preserve">Основное мероприятие "Обеспечение государственных гарантий  реализации прав на получение  бесплатного начального общего,  основного общего, среднего  общего образования в муниципальных общеобразовательных  организациях" </t>
  </si>
  <si>
    <t>0221000000</t>
  </si>
  <si>
    <t>Предоставление  государственных  услуг (выполнение  работ) по  начальному общему,  основному общему и среднему общему образованию</t>
  </si>
  <si>
    <t>0221070620</t>
  </si>
  <si>
    <t>Предоставление муниципальных услуг в части обеспечения начального общего, основного общего  и среднего общего   образования</t>
  </si>
  <si>
    <t>0221001010</t>
  </si>
  <si>
    <t xml:space="preserve">Предоставление питания льготных категорий обучающихся </t>
  </si>
  <si>
    <t>0221002010</t>
  </si>
  <si>
    <t xml:space="preserve">Обеспечение бесплатной перевозки обучающихся к муниципальным общеобразовательным учреждениям </t>
  </si>
  <si>
    <t>Предоставление субсидий бюджетным, автономным  учреждениям  и иным некомерческим организациям</t>
  </si>
  <si>
    <t>0221071010</t>
  </si>
  <si>
    <t xml:space="preserve">Модернизация автобусного парка </t>
  </si>
  <si>
    <t>0221071280</t>
  </si>
  <si>
    <t>Основное мероприятие "Предоставление дополнительного образования"</t>
  </si>
  <si>
    <t>0222000000</t>
  </si>
  <si>
    <t>Предоставление муниципальных услуг  по дополнительному образованию</t>
  </si>
  <si>
    <t>0222001010</t>
  </si>
  <si>
    <t>Основное мероприятие "Проведение культурно- просветительных  мероприятий"</t>
  </si>
  <si>
    <t>0400004010</t>
  </si>
  <si>
    <t>Проведение социально значимых мероприятий в сфере культуры</t>
  </si>
  <si>
    <t>СПОРТ</t>
  </si>
  <si>
    <t>11</t>
  </si>
  <si>
    <t>Основное мероприятие "Проведение спортивно-массовых мероприятий"</t>
  </si>
  <si>
    <t>0400005010</t>
  </si>
  <si>
    <t>Организация и проведение спортивно-массовых мероприятий</t>
  </si>
  <si>
    <t>Управление сельского хозяйства  администрации муниципального образования</t>
  </si>
  <si>
    <t>217</t>
  </si>
  <si>
    <t xml:space="preserve">Муниципальная программа "Развитие сельского хозяйства" </t>
  </si>
  <si>
    <t>0600000000</t>
  </si>
  <si>
    <t xml:space="preserve">Основное мероприятие "Обеспечение выполнение органами местного самоуправления  переданных государственных полномочий" </t>
  </si>
  <si>
    <t>0601000000</t>
  </si>
  <si>
    <t>Обеспечение  исполнительного органа  муниципальной власти  за счет переданных полномочий в части  руководство в  сфере сельского хозяйства"</t>
  </si>
  <si>
    <t>0601070660</t>
  </si>
  <si>
    <t>0602001010</t>
  </si>
  <si>
    <t>Подпрограмма " Поддержка  сельскохозяйственного производства"</t>
  </si>
  <si>
    <t>0610000000</t>
  </si>
  <si>
    <t>Основное мероприятие "Государственная поддержка  сельского хозяйства  и регулирование рынков  сельскохозяйственной продукции"</t>
  </si>
  <si>
    <t>Поддержка сельскохозяйственных товаропроизводителей</t>
  </si>
  <si>
    <t>0610040000</t>
  </si>
  <si>
    <t>Мероведение мероприятий "Борьба с борьщевиком "Сосновского"</t>
  </si>
  <si>
    <t>0620001020</t>
  </si>
  <si>
    <t>360</t>
  </si>
  <si>
    <t>Подпрограмма "Развитие сельских территорий"</t>
  </si>
  <si>
    <t>0630001010</t>
  </si>
  <si>
    <t>Основное мероприятие "Развитие сельских территорий"</t>
  </si>
  <si>
    <t>Проедоставление  социальных выплат на строительство (приобретение) жилья граждан, проживающих нв сельской местности, в том числе молодых семей и молодых специалистов (О.Б.)</t>
  </si>
  <si>
    <t>06300R5674</t>
  </si>
  <si>
    <t>Субвенции  гражданам на приобретение жилья на селе</t>
  </si>
  <si>
    <t>Окружной Совет депутатов МО "Зеленоградский городской округ"</t>
  </si>
  <si>
    <t>210</t>
  </si>
  <si>
    <t>Основное мероприятие "Обеспечение главы муниципального образования "Зеленоградский городской округ"</t>
  </si>
  <si>
    <t>0700001010</t>
  </si>
  <si>
    <t xml:space="preserve">Глава МО "Зеленоградский городской округ" </t>
  </si>
  <si>
    <t>Основное мероприятие "Финансовое  обеспечение исполнительного органа  муниципальной власти"</t>
  </si>
  <si>
    <t>0701001010</t>
  </si>
  <si>
    <t>Основное мероприятие "Депутаты  окружного Совета"</t>
  </si>
  <si>
    <t>0702001010</t>
  </si>
  <si>
    <t xml:space="preserve">Депутаты окружного Совета </t>
  </si>
  <si>
    <t>Комитет по финансам и бюджету администрации МО "Зеленоградский  городской округ"</t>
  </si>
  <si>
    <t>213</t>
  </si>
  <si>
    <t>Муниципальная программа "Эффективные финансы"</t>
  </si>
  <si>
    <t>0800000000</t>
  </si>
  <si>
    <t>0801001010</t>
  </si>
  <si>
    <t>Основное мероприятие  "Организация бюджетного процесса"</t>
  </si>
  <si>
    <t>0802001010</t>
  </si>
  <si>
    <t>Сопровождение и  модернизация  программных комплексов автоматизации бюджетного процесса</t>
  </si>
  <si>
    <t>Внепрограммные направления расходов</t>
  </si>
  <si>
    <t>9900001010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</si>
  <si>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</si>
  <si>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9900051200</t>
  </si>
  <si>
    <t xml:space="preserve">Исполнение судебных актов  по обращению взыскания на средства бюджета городского округа </t>
  </si>
  <si>
    <t xml:space="preserve">Резервные фонды </t>
  </si>
  <si>
    <t>9900002010</t>
  </si>
  <si>
    <t>Резервный фонд администрации МО "Зеленоградский городской округ"</t>
  </si>
  <si>
    <t>9900002110</t>
  </si>
  <si>
    <t>Резервный фонд по предупреждению  и ликвидации последствий  чрезвычайных ситуаций  и стихийных бедствий  администрации МО "Зеленоградский городской округ"</t>
  </si>
  <si>
    <t>9900002210</t>
  </si>
  <si>
    <t xml:space="preserve">Адресный инвестиционный перечень объектов  капитального вложения в объекты муниципальной собственности </t>
  </si>
  <si>
    <t>9900003010</t>
  </si>
  <si>
    <t>Капитальные вложения в объекты муниципальной собственности</t>
  </si>
  <si>
    <t>400</t>
  </si>
  <si>
    <t>Всего расходов</t>
  </si>
  <si>
    <t>Приложение 8</t>
  </si>
  <si>
    <t>Распределение бюджетных ассигнований  бюджета  МО "Зеленоградский городской округ"  по ведомственной структуре расходов  на плановый период 2019 и 2020 годов</t>
  </si>
  <si>
    <t>Приложение 9</t>
  </si>
  <si>
    <t>"О бюджете  МО "Зеленоградский городской округ" на 2018 год и на плановый                                                       период 2019 и 2020 годов"</t>
  </si>
  <si>
    <t>Распределение бюджетных ассигнований  бюджета  Зеленоградского  городского округа  на 2018 год  по   целевым статьям  (муниципальным  программам   и непрограммным  направлениям  деятельности),  группам видов  классификации расходов</t>
  </si>
  <si>
    <t xml:space="preserve">Муниципальная программа  МО  "Эффективное  муниципальное  управление" </t>
  </si>
  <si>
    <t>0100000000</t>
  </si>
  <si>
    <t>Основное мероприятие "Обеспечение деятельности главы администрации  муниципального образования "Зеленоградский городской округ"</t>
  </si>
  <si>
    <t>Глава администрации муниципального образования "Зеленограсдкий городской округ"</t>
  </si>
  <si>
    <t>Основное мероприятие "Финансове обеспечение исполнительных органов  муниципальной власти "</t>
  </si>
  <si>
    <t>Подпрограмма" Обеспечение и совершнствование услуг казенными учреждениями"</t>
  </si>
  <si>
    <t>Основное мероприятие " Содержание МКУ "Служба заказчика Зеленограского городского окргуга"</t>
  </si>
  <si>
    <t>Иные бюджетные ассигновнаия</t>
  </si>
  <si>
    <t>Основное мероприятие "Финансове обеспечение многофункционального центра"</t>
  </si>
  <si>
    <t>01040071050</t>
  </si>
  <si>
    <t>Основное мероприятие "Проведение конкурсных  мероприятий, направленных на развитие профессионального мастерства педагогических работников"</t>
  </si>
  <si>
    <t>Основное мероприятие "Обеспечению присмотра и ухода за детьми в  муниципальных дошкольных организаций и содержание муниципального имущества "</t>
  </si>
  <si>
    <t xml:space="preserve">Подпрограмма "Развитие  дополнительного образования" </t>
  </si>
  <si>
    <t>Основное мероприяти "Предоставление дополнительного образования"</t>
  </si>
  <si>
    <t>0222001000</t>
  </si>
  <si>
    <t>Осуществоение полномочий Калининградской области  в сфере организации работы комиссии по делам  несовершеннолетних  и защите их прав</t>
  </si>
  <si>
    <t>Предоставление   муниципальных гарантий  муниципальным служащим  в соответствии с Решением  окружного Совета депутатов  от 16.12.2015г. № 326"Об утверждении Положения " О  порядке назначения и выплаты пенсии  за  выслугу лет  муниципальным служащим и лицам, замещавшим муниципальные должности  в муниципальном образовании "Зеленоградский городской округ"</t>
  </si>
  <si>
    <t xml:space="preserve">Предоставление срочной адресной помощи гражданам, оказавшимся в трудной жизненной ситуации, в соответствии с  постановлением администрации МО "Зеленоградский городской округ" от 18.04.2016г. №692 "Об оказании адресной материальной помощи за счет средств бюджета МО "Зеленоградский городской округ" малоимущим гражданам Зеленоградского городского округа" </t>
  </si>
  <si>
    <t>Расходы на выплату  поощрительной степендии  многодетным  семьям в соответствии с Решением районного Совета депутатов МО "Зеленоградский район" от 31.03.2008г. №168</t>
  </si>
  <si>
    <t>Субвенции на обеспечение полномочий Калининградской области  по социальному обслуживанию граждан пожилого возроста и инвалидов</t>
  </si>
  <si>
    <t>Основное мороприятие "Обеспечение социальной поддержки  детей и семей, имеющих детей"</t>
  </si>
  <si>
    <t>0340070000</t>
  </si>
  <si>
    <t xml:space="preserve">Основные меропниятия " Обеспечение жильем молодым  гражданам" </t>
  </si>
  <si>
    <t>Мероприятия по организации  обеспечению жильем молодых  семей (М.Б.)</t>
  </si>
  <si>
    <t>0400071090</t>
  </si>
  <si>
    <t xml:space="preserve">Осуществление ежемесечных платежей за капитальный ремонт муниципальных квартиры </t>
  </si>
  <si>
    <t>Содержание морских пляжей  в границах муниципального образовнаия</t>
  </si>
  <si>
    <t>Содержание мунципального казенного учреждение "Плантаже"</t>
  </si>
  <si>
    <t>Подпрограмма "Капитальный ремонт дорог общего  пользования  местного значения"</t>
  </si>
  <si>
    <t>Поддержка сельскохозяйственных  товаропроизводителей</t>
  </si>
  <si>
    <t>Основное мероприятие "Развитие сельских территориий"</t>
  </si>
  <si>
    <t>Устойчивое развитие сельских территорий  (предоставление  социальных выплат на  строительство (приобретение) жилья гражданам, проживающим в сельской местности, в  том числе молодых семей и молодых специалистов) (О.Б.)</t>
  </si>
  <si>
    <t>Основное мероприятие "Обеспечение  деятельности главы муниципального образования "Зеленоградский городской округ"</t>
  </si>
  <si>
    <t>Размещение информационных материалов  с целью  информирования граждан  о вопросах социально-экономичесского развития  муниципального образования"</t>
  </si>
  <si>
    <t xml:space="preserve">Основное мероприятие "Обеспечение  функционирования единой системы вызовов  экстренной оператинвной службы" </t>
  </si>
  <si>
    <t xml:space="preserve">Создание системы обеспечения вызовов  экмтренной оперативной службы по единому номеру "112" </t>
  </si>
  <si>
    <t>Организация  и проведение работ  по паспортизации технической инвентаризации  объектов недвижимости</t>
  </si>
  <si>
    <t>Основное мероприятие "Обеспечение  документами территориального планировнаия  для размещение объектов муниципаального значения"</t>
  </si>
  <si>
    <t>Организация работы по формировнаию генерального плана  территории муниципального образовнаия</t>
  </si>
  <si>
    <t>Оценка земельных участков  для реализации с аукциона</t>
  </si>
  <si>
    <t>Обеспечение поддержки юридических лиц работующих в сфере малого бизнеса</t>
  </si>
  <si>
    <t>Непрограммные направления расходов</t>
  </si>
  <si>
    <t>9900000000</t>
  </si>
  <si>
    <t>Приложение 10</t>
  </si>
  <si>
    <t>Распределение бюджетных ассигнований  бюджета  Зеленоградского  городского округа  на плановый период 2019 и 2020 годов по   целевым статьям  (муниципальным  программам   и непрограммным  направлениям  деятельности),  группам видов  классификации расходов</t>
  </si>
  <si>
    <t>Приложение № 11</t>
  </si>
  <si>
    <t xml:space="preserve">к решению окружного Совета депутатов  </t>
  </si>
  <si>
    <t xml:space="preserve">                                                                       "О  бюджете  МО "Зеленоградский городской округ» на 2018 год и плановый период 2019 и 2020 годов"</t>
  </si>
  <si>
    <t xml:space="preserve">Случаи предоставления из бюджета  городского округа субсидий юридическим лицам (за исключением субсидий государственным (муниципальным) учреждениям), индивидуальным предпринимателям, а также физическим лицам - производителям товаров, работ, услуг </t>
  </si>
  <si>
    <t>1)</t>
  </si>
  <si>
    <t>возмещение недополученных доходов в связи с оказанием услуг автомобильным транспортом, а также  жилищно-коммунального хозяйства;</t>
  </si>
  <si>
    <t>2)</t>
  </si>
  <si>
    <t>поддержка сельскохозяйственных товаропроизводителей, организаций и индивидуальных предпринимателей, осуществляющих первичную и (или) последующую (промышленную) переработку сельскохозяйственной продукции;</t>
  </si>
  <si>
    <t>3)</t>
  </si>
  <si>
    <t>государственная поддержка малого и среднего предпринимательства, включая крестьянские (фермерские) хозяйства.</t>
  </si>
  <si>
    <t>Приложение №12</t>
  </si>
  <si>
    <t>к Решению окружного Совета депутатов</t>
  </si>
  <si>
    <t>МО "Зеленоградский городской округ"</t>
  </si>
  <si>
    <t>"О бюджете МО "Зеленоградский городской округ" на 2018 год и плановый период 2018 и 2020 годов"</t>
  </si>
  <si>
    <t>от   "    "                2009г. №</t>
  </si>
  <si>
    <t>Источники финансирования дефицита  бюджета  МО "Зеленоградский городской округ" на 2018 год</t>
  </si>
  <si>
    <t xml:space="preserve">                                                                                                                 </t>
  </si>
  <si>
    <t>тыс.руб.</t>
  </si>
  <si>
    <t xml:space="preserve">Объём бюджетных ассигнований </t>
  </si>
  <si>
    <t>213 01 05 00 00 00 0000 000</t>
  </si>
  <si>
    <t xml:space="preserve">Изменение остатков средств на счетах по учету средств бюджета  городского округа  </t>
  </si>
  <si>
    <t>Всего источников финансирования дефицита  бюджета  городского округа</t>
  </si>
  <si>
    <t>Приложение №13</t>
  </si>
  <si>
    <t>"О бюджете МО "Зеленоградский городской округ" на 2018 год и плановый период 2019 и 2020 годов"</t>
  </si>
  <si>
    <t>Источники финансирования дефицита  бюджета  МО "Зеленоградский городской округ"                            на плановый период 2019 и 2020 годов</t>
  </si>
  <si>
    <t>Объём бюджетных ассигнований  на 2019г.</t>
  </si>
  <si>
    <t>Объём бюджетных ассигнований на 2020г.</t>
  </si>
  <si>
    <t xml:space="preserve">                                                                          на 2012 год</t>
  </si>
  <si>
    <t>( тыс.руб.)</t>
  </si>
  <si>
    <t>Код бюджетной классификации</t>
  </si>
  <si>
    <t>Доходный источник</t>
  </si>
  <si>
    <t xml:space="preserve">Сумма </t>
  </si>
  <si>
    <t>НАЛОГОВЫЕ ДОХОДЫ</t>
  </si>
  <si>
    <t>Налог на доходы физических лиц с доходов, полученных  физическими лицами в соответствии  со статьей 228 Налогового Кодекса Российской Федерации</t>
  </si>
  <si>
    <t>Единый налог, взимаемый в связи с применением упрощенной системы налогообложения</t>
  </si>
  <si>
    <t>Единый налог, взимаемый с налогоплательщиков, выбравших в качестве объекта налогообложения доходы</t>
  </si>
  <si>
    <t>Единый 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</si>
  <si>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</si>
  <si>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</si>
  <si>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</si>
  <si>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</si>
  <si>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</si>
  <si>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</si>
  <si>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</si>
  <si>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</si>
  <si>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 xml:space="preserve"> ВСЕГО  ДОХОДОВ</t>
  </si>
  <si>
    <t xml:space="preserve">                                                                                                                Приложение №1</t>
  </si>
  <si>
    <t>1 03 00000 00 0000 000</t>
  </si>
  <si>
    <t xml:space="preserve"> 1 01 02030 01 0000 110</t>
  </si>
  <si>
    <t xml:space="preserve"> 1 01 02020 01 0000 110</t>
  </si>
  <si>
    <t xml:space="preserve"> 1 01 02010 01 0000 110 </t>
  </si>
  <si>
    <t xml:space="preserve"> 1 01 02000 01 0000 110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</si>
  <si>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</si>
  <si>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</si>
  <si>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</si>
  <si>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</si>
  <si>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</si>
  <si>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1 03 02000 01 0000 000</t>
  </si>
  <si>
    <t>1 03 02240 01 0000 110</t>
  </si>
  <si>
    <t>1 03 02250 01 0000 110</t>
  </si>
  <si>
    <t xml:space="preserve"> 1 05 00000 00 0000 110</t>
  </si>
  <si>
    <t>1.05 01000 00 0000 110</t>
  </si>
  <si>
    <t xml:space="preserve"> 1 05 01011 01 0000 110</t>
  </si>
  <si>
    <t xml:space="preserve"> 1 05 01021 01 0000 110</t>
  </si>
  <si>
    <t xml:space="preserve"> 1 05 02000 02 0000 110</t>
  </si>
  <si>
    <t xml:space="preserve"> 1 05 03000 01 0000 110</t>
  </si>
  <si>
    <t>Зеленоградского городского округа</t>
  </si>
  <si>
    <t xml:space="preserve">Налог на доходы физических лиц с доходов, источником которых является  налоговый агент, за исключением доходов, в отношении которых исчисление и уплата налога осуществляется в соответствии  со статьями 227,227.1 и 228 Налогового Кодекса Российской Федерации. </t>
  </si>
  <si>
    <t>Налог на доходы физических лиц с доходов,  полученных от осуществления деятельности физическими лицами, зарегистрированными в качестве 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 в соответствии  со статьей 227 Налогового Кодекса Российской Федерации</t>
  </si>
  <si>
    <t>Налоги на товары (работы, услуги), реализуемые на территории Российской Федерации</t>
  </si>
  <si>
    <t xml:space="preserve">                 Налоговые и неналоговые доходы бюджета МО "Зеленоградский  городской округ"</t>
  </si>
  <si>
    <t>1 06 00000 00 0000 110</t>
  </si>
  <si>
    <t>1 06 01000 00 0000 110</t>
  </si>
  <si>
    <t>Налог на имущество физических лиц</t>
  </si>
  <si>
    <t>1 06 02000 00 0000 110</t>
  </si>
  <si>
    <t>Налог на имущество организаций</t>
  </si>
  <si>
    <t xml:space="preserve"> 1 08 00000 00 0000 110</t>
  </si>
  <si>
    <t xml:space="preserve"> 1 08 03010  01 0000 110</t>
  </si>
  <si>
    <t>1 06 06000  00 0000 110</t>
  </si>
  <si>
    <t>Земельный налог</t>
  </si>
  <si>
    <t>1 06 06030 00 0000 110</t>
  </si>
  <si>
    <t>1 06 06040 00 0000 110</t>
  </si>
  <si>
    <t>Земельный налог с физических лиц</t>
  </si>
  <si>
    <t>Налог на имущество</t>
  </si>
  <si>
    <t>Налог на доходы физических лиц</t>
  </si>
  <si>
    <t>Налог на совокупный доход</t>
  </si>
  <si>
    <t>Государственная пошлина и сборы</t>
  </si>
  <si>
    <t>1 11 00000 00 0000 000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</si>
  <si>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</si>
  <si>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</si>
  <si>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1 11 05034 04 0000 120</t>
  </si>
  <si>
    <t xml:space="preserve"> 1 11 05024 04 0000 120</t>
  </si>
  <si>
    <t xml:space="preserve"> 1 12 00000 00 0000 000</t>
  </si>
  <si>
    <t xml:space="preserve"> 1 12 01000 01 0000 120 </t>
  </si>
  <si>
    <t xml:space="preserve"> 1 14 00000 00 0000 000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</si>
  <si>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</si>
  <si>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1 14 02043 04 0000 410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</si>
  <si>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</si>
  <si>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1 14 06024 04 0000 430</t>
  </si>
  <si>
    <t xml:space="preserve"> 1 16 00000 00 0000 000</t>
  </si>
  <si>
    <t>1 17 00000 00 0000 000</t>
  </si>
  <si>
    <t>Прочие неналоговые доходы</t>
  </si>
  <si>
    <t>Штрафы, санкции, возмещение ущерба</t>
  </si>
  <si>
    <t xml:space="preserve">Земельный налог с организаций </t>
  </si>
  <si>
    <t xml:space="preserve">                                              к решению окружного Совета депутатов</t>
  </si>
  <si>
    <t xml:space="preserve">                         "О бюджете МО "Зеленоградский городской округ" на 2018 год и на плановый период 2019 и 2020 годов"</t>
  </si>
  <si>
    <t>на 2018 год</t>
  </si>
  <si>
    <t>Приложение №2</t>
  </si>
  <si>
    <t xml:space="preserve">к решению окружного Совета депутатов </t>
  </si>
  <si>
    <t xml:space="preserve">Зеленоградского городского округа </t>
  </si>
  <si>
    <t xml:space="preserve">"О бюджете МО "Зеленоградский городской округ" </t>
  </si>
  <si>
    <t xml:space="preserve">  на 2018 год и на плановый период 2019 и 2020 годов" </t>
  </si>
  <si>
    <t>Безвозмездные поступления на 2018 год</t>
  </si>
  <si>
    <t xml:space="preserve">тыс. руб. </t>
  </si>
  <si>
    <t xml:space="preserve">Наименование кода бюджетных поступлений </t>
  </si>
  <si>
    <t>Сумма</t>
  </si>
  <si>
    <t>213 2 00 00000 00 0000 000</t>
  </si>
  <si>
    <t xml:space="preserve">БЕЗВОЗМЕЗДНЫЕ ПОСТУПЛЕНИЯ </t>
  </si>
  <si>
    <t xml:space="preserve">213 2 02 10000 00 0000 151 </t>
  </si>
  <si>
    <t xml:space="preserve">Дотации </t>
  </si>
  <si>
    <t>213 2 02 15001 04 0000 151</t>
  </si>
  <si>
    <t xml:space="preserve">Дотации бюджетам городских округов на выравнивание бюджетной беспеченности </t>
  </si>
  <si>
    <t>213 2 02 19999 04 0000 151</t>
  </si>
  <si>
    <t>Прочие дотации бюджетам городских округов</t>
  </si>
  <si>
    <t>213 2 02 20000 00 0000 151</t>
  </si>
  <si>
    <t>СУБСИДИИ  БЮДЖЕТАМ МУНИЦИПАЛЬНЫХ ОБРАЗОВАНИЙ</t>
  </si>
  <si>
    <t>213 2 02 29999 04 0000 151</t>
  </si>
  <si>
    <t>Субсидии бюджетам муниципальных образований на обеспечение бесплатной перевозки обучающихся к муниципальным общеобразовательным учреждениям</t>
  </si>
  <si>
    <t>Субсидии бюджетам муниципальных образований на модернизацию автобусного парка муниципальных образований, осуществляющих бесплатную перевозку обучающихся к месту учебы</t>
  </si>
  <si>
    <t>Субсидии  бюджетам муниципальных образований на  организацию отдыха детей всех групп здоровья в лагерях различных типов</t>
  </si>
  <si>
    <t>213 2 02 25519 04 0000 151</t>
  </si>
  <si>
    <t>Субсидии на обеспечение поддержки муниципальных образований в сфере культуры</t>
  </si>
  <si>
    <t>213 2 02 20051 04 0050 151</t>
  </si>
  <si>
    <t>Субсидии  бюджетам муниципальных образований на реализацию мероприятий по обеспечению жильем молодых семей</t>
  </si>
  <si>
    <t>Субсидии  бюджетам муниципальных образований на  решение вопросов местного значения в сфере жилищно-коммунального хозяйства</t>
  </si>
  <si>
    <t>Субсидии бюджетам муниципальных образований на обеспечение деятельности муниципальных учреждений, обеспечивающих организацию предоставления государственных и муниципальных услуг по принципу "одного окна"</t>
  </si>
  <si>
    <t>Субсидии  бюджетам муниципальных образований на реализацию мероприятий по устойчивому развитию сельских территорий (предоставление социальных выплат на строительство (приобритение) жилья гражданам, проживающим в сельской местности, в том числе молодым семьям и молодым специалистам)</t>
  </si>
  <si>
    <t xml:space="preserve">Субсидии  бюджетам муниципальных образований на содержание  морских пляжей в границах муниципальных образований </t>
  </si>
  <si>
    <t>Субсидии  бюджетам муниципальных образований на поддержку муниципальных газет</t>
  </si>
  <si>
    <t>213 2 02 30000 00 0000 151</t>
  </si>
  <si>
    <t>СУБВЕНЦИИ БЮДЖЕТАМ  МУНИЦИПАЛЬНЫХ ОБРАЗОВАНИЙ</t>
  </si>
  <si>
    <t>213 2 02 30024 04 0000 151</t>
  </si>
  <si>
    <t xml:space="preserve">Субвенции бюджетам муниципальных образований на  осуществление полномочий Калининградской области в сфере организации работы комиссий по делам несовершеннолетних и защите их прав </t>
  </si>
  <si>
    <t xml:space="preserve">Субвенции бюджетам муниципальных образований на обеспечение полномочий Калининградской области по социальному обслуживанию граждан пожилого возраста и инвалидов </t>
  </si>
  <si>
    <t xml:space="preserve">Субвенции бюджетам муниципальных образований на осуществление отдельных государственных полномочий Калининградской области по определению перечня должностных лиц, уполномоченных составлять протоколы об административных правонарушениях </t>
  </si>
  <si>
    <t>Субвенции бюджетам муниципальных образований на обеспечение деятельности по организации и осуществлению опеки и попечительства в отношении несовершеннолетних</t>
  </si>
  <si>
    <t>Субвенция бюджетам муниципальных образований на осуществление отдельных полномочий Калининградской области на руководство в сфере социальной поддержки населения</t>
  </si>
  <si>
    <t xml:space="preserve">Субвенция бюджетам муниципальных образований на выполнение государственных полномочий Калининградской области по осуществлению деятельности по опеке и попечительству в отношении совершеннолетних граждан </t>
  </si>
  <si>
    <t>213 2 02 39999 04 0000 151</t>
  </si>
  <si>
    <t xml:space="preserve">Субвенция бюджетам муниципальных образований в части обеспечения государственных гарантий реализации прав  на получение общедоступного и бесплатного дошкольного образования в муниципальных  дошкольных образовательных организаций,  общедоступного  и бесплатного дошкольного, начального общего, основного общего и среднего  общего  образования в муниципальных  общеобразовательных организациях, обеспечение  дополнительного образования детей в муниципальных общеобразовательных организациях                                                                                               </t>
  </si>
  <si>
    <t>213 2 02 30027 04 0000 151</t>
  </si>
  <si>
    <t xml:space="preserve">Субвенция бюджетам муниципальных образований на содержание детей-сирот и  детей, оставшихся бе попечения родителей, переданных на воспитание под опеку (попечительство), в приемные и патронатные семьи, а также выплата вознаграждения приемным родителям и патронатным                                                                                           воспитателям                                                         </t>
  </si>
  <si>
    <t xml:space="preserve">Субвенция бюджетам муниципальных образований в части осуществление полномочий Калининградской области  в сфере сельского хозяйства  в части деятельности органа управления </t>
  </si>
  <si>
    <t>Субвенции бюджетам муниципальных образований  на осуществление полномочий  Калининградской области  по организации и обеспечению  отдыха детей, находящихся в трудной жизненной ситуации</t>
  </si>
  <si>
    <t xml:space="preserve">Субвенция бюджетам муниципальных образований в части поддержки сельскохозяйственных товаропроизводителей                        </t>
  </si>
  <si>
    <t>213 2 02 35930 04 0000 151</t>
  </si>
  <si>
    <t xml:space="preserve">Субвенция бюджетам муниципальных образований в части осуществления переданных органам государственной власти субъектов РФ в соответствии с пунктом 1 статьи 4 ФЗ от 15 ноября 1997 года №143-ФЗ  "Об актах гражданского состояния" полномочий РФ на государственную регистрацию актов гражданского состояния                                  </t>
  </si>
  <si>
    <t>213 2 02 35120 04 0000 151</t>
  </si>
  <si>
    <t>Субвенция бюджетам муниципальных образований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</si>
  <si>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Всего доходов</t>
  </si>
  <si>
    <t xml:space="preserve">                                                                                                                Приложение №3</t>
  </si>
  <si>
    <t>на плановый период 2019 и 2020 годов</t>
  </si>
  <si>
    <t>2019 год</t>
  </si>
  <si>
    <t>2020 год</t>
  </si>
  <si>
    <t>Приложение №4</t>
  </si>
  <si>
    <t>Безвозмездные поступления на плановый период 2019 и 2020 годов</t>
  </si>
  <si>
    <t xml:space="preserve">Субвенция бюджетам муниципальных образований в части обеспечения государственных гарантий реализации прав  на получение общедоступного и бесплатного дошкольного образования в муниципальных  дошкольных образовательных организаций,  общедоступного  и бесплатного дошкольного, начального общего, основного общего и среднего  общего  образования в муниципальных  общеобразовательных организациях, обеспечение  дополнительного образования детей в муниципальных общеобразовательных организациях     </t>
  </si>
  <si>
    <t>Субвенция бюджетам муниципальных образований на содержание детей-сирот и  детей, оставшихся бе попечения родителей, переданных на воспитание под опеку (попечительство), в приемные и патронатные семьи, а также выплата вознаграждения приемным родителям и патронатным воспитателям</t>
  </si>
  <si>
    <t>Субвенция бюджетам муниципальных образований в части осуществления переданных органам государственной власти субъектов РФ в соответствии с пунктом 1 статьи 4 ФЗ от 15 ноября 1997 года №143-ФЗ  "Об актах гражданского состояния" полномочий РФ на государстве</t>
  </si>
  <si>
    <t xml:space="preserve">                                                                     Приложение №5</t>
  </si>
  <si>
    <t xml:space="preserve">                                          к  решению окружного Совета депутатов </t>
  </si>
  <si>
    <t xml:space="preserve">                                "О бюджете МО "Зеленоградский городской округ"  </t>
  </si>
  <si>
    <t>на 2018 год и на плановый период 2019 и 2020 годов"</t>
  </si>
  <si>
    <t xml:space="preserve">Администраторы доходов бюджета муниципального образования                       "Зеленоградский городской округ"  на  2018 год                                     </t>
  </si>
  <si>
    <t>Код</t>
  </si>
  <si>
    <t>Код бюджетной</t>
  </si>
  <si>
    <t>админист-</t>
  </si>
  <si>
    <t>классификации</t>
  </si>
  <si>
    <t>Наименование доходного источника</t>
  </si>
  <si>
    <t>ратора</t>
  </si>
  <si>
    <t xml:space="preserve">                            Комитет по финансам и бюджету администрации</t>
  </si>
  <si>
    <t xml:space="preserve">                      муниципального образования "Зеленоградский городской округ"</t>
  </si>
  <si>
    <t>213 1 16 90040 04 0000 140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</si>
  <si>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</si>
  <si>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213 1 17 01040 04 0000 180</t>
  </si>
  <si>
    <t>Невыясненные поступления, зачисляемые в бюджеты городских округов</t>
  </si>
  <si>
    <t>213 1 17 05040 04 0000 180</t>
  </si>
  <si>
    <t>Прочие неналоговые доходы бюджетов городских округов</t>
  </si>
  <si>
    <t>213  2 18 04010 04 0000 180</t>
  </si>
  <si>
    <t>Доходы бюджетов городских округов от возврата бюджетными учреждениями остатков субсидий прошлых лет</t>
  </si>
  <si>
    <t xml:space="preserve">  213  2 18 04020 04 0000 180</t>
  </si>
  <si>
    <t>Доходы бюджетов городских округов от возврата автономными учреждениями остатков субсидий прошлых лет</t>
  </si>
  <si>
    <t>213  2 18 04030 04 0000 180</t>
  </si>
  <si>
    <t>Доходы бюджетов городских округов от возврата иными организациями остатков субсидий прошлых лет</t>
  </si>
  <si>
    <t>213  2 19 00000 04 0000 151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</si>
  <si>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</si>
  <si>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Дотации бюджетам городских округов на выравнивание бюджетной обеспеченности</t>
  </si>
  <si>
    <t>Прочие субсидии бюджетам городских округов</t>
  </si>
  <si>
    <t>Прочие субвенции бюджетам городских округов</t>
  </si>
  <si>
    <t>213 2 02 49999 04 0000 151</t>
  </si>
  <si>
    <t>Прочие межбюджетные трансферты, передаваемые бюджетам городских округов</t>
  </si>
  <si>
    <t>213 2 07 04050 04 0000 180</t>
  </si>
  <si>
    <t>Прочие безвозмездные поступления в бюджеты городских округов</t>
  </si>
  <si>
    <t xml:space="preserve">  Администрации  муниципального образования "Зеленоградский городской округ"</t>
  </si>
  <si>
    <t>211 1 08 07150 01 0000 110</t>
  </si>
  <si>
    <t>Государственная пошлина за выдачу разрешения на установку рекламной продукции</t>
  </si>
  <si>
    <t>211 1 11 05012 04 0000 120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</si>
  <si>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</si>
  <si>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211 1 11 05012 04 2100 120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</si>
  <si>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участков(пеня)</t>
  </si>
  <si>
    <t>211 1 11 05024 04 0000 120</t>
  </si>
  <si>
    <t>211 1 11 05024 04 2100 120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</si>
  <si>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(пеня)</t>
  </si>
  <si>
    <t>211 1 11 05034 04 0000 120</t>
  </si>
  <si>
    <t>211 1 11 05074 04 0000 120</t>
  </si>
  <si>
    <t>Доходы от сдачи в аренду имущества, составляющего казну городских округов (за исключением земельных участков)</t>
  </si>
  <si>
    <t>211 1 11 09044 04 0000 120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</si>
  <si>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</si>
  <si>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211 1 13 01994 04 0000 130</t>
  </si>
  <si>
    <t>Прочие доходы от оказания платных услуг (работ) получателями средств бюджетов городских округов</t>
  </si>
  <si>
    <t>211 1 14 02043 04 0000 410</t>
  </si>
  <si>
    <t>211 1 14 06012 04 0000 430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</si>
  <si>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</si>
  <si>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211 1 14 06024 04 0000 430</t>
  </si>
  <si>
    <t>211 1 16 37030 04 0000 140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</si>
  <si>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</si>
  <si>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211 1 17 01040 04 0000 180</t>
  </si>
  <si>
    <t>211 1 17 05040 04 0000 180</t>
  </si>
  <si>
    <t>Управление сельского хозяйства администрации муниципального образования "Зеленоградский городской округ"</t>
  </si>
  <si>
    <t>217 1 13 01994 04 0000 130</t>
  </si>
  <si>
    <t>217 1 17 01040 04 0000 180</t>
  </si>
  <si>
    <t>Управление образования администрации муниципального образования "Зеленоградский городской округ"</t>
  </si>
  <si>
    <t>662 1 13 01994 04 0000 130</t>
  </si>
  <si>
    <t>662 1 17 01040 04 0000 180</t>
  </si>
  <si>
    <t>Муниципальное казенное учреждение "Служба заказчика Зеленоградского городского округа"</t>
  </si>
  <si>
    <t>684 1 13 01994 04 0000 130</t>
  </si>
  <si>
    <t>684 1 17 01040 04 0000 180</t>
  </si>
  <si>
    <t>Муниципальное казенное учреждение "Многофункциональный центр предоставления государственных и муниципальных услуг" муниципального образования                                  "Зеленоградский городской округ"</t>
  </si>
  <si>
    <t>685 1 13 01994 04 0000 130</t>
  </si>
  <si>
    <t>685 1 17 01040 04 0000 180</t>
  </si>
  <si>
    <t>Муниципальное казенное учреждение "Зеленоградский городской округ "Плантаже"</t>
  </si>
  <si>
    <t>686 1 13 01994 04 0000 130</t>
  </si>
  <si>
    <t>686 1 17 01040 04 0000 180</t>
  </si>
  <si>
    <t>Приложение №6</t>
  </si>
  <si>
    <t>к решению окружного Совета депутатов</t>
  </si>
  <si>
    <t>"О  бюджете  МО "Зеленоградский городской округ" на 2018 год и на плановый период 2019 и 2020 годов"</t>
  </si>
  <si>
    <t>Перечень главных администраторов источников финансирования дефицита  бюджета  МО "Зеленоградский городской округ"</t>
  </si>
  <si>
    <t>Код администратора</t>
  </si>
  <si>
    <t>Код группы, подгруппы, статьи и вида источников</t>
  </si>
  <si>
    <t>Наименование</t>
  </si>
  <si>
    <t>Комитет по финансам и бюджету МО "Зеленоградский городской округ"</t>
  </si>
  <si>
    <t>01 02 00 00 04 0000 710</t>
  </si>
  <si>
    <t>Получение кредитов от кредитных организаций области бюджетом в валюте Российской Федерации</t>
  </si>
  <si>
    <t>01 02 00 00 04 0000 810</t>
  </si>
  <si>
    <t>Погашение  бюджетом  городского округа  полученных кредитов от кредитных организаций в валюте Российской Федерации</t>
  </si>
  <si>
    <t>01 03 00 00 04 0000 710</t>
  </si>
  <si>
    <t xml:space="preserve">Получение кредитов от других бюджетов бюджетной системы Российской Федерации областным бюджетом в валюте Российской Федерации </t>
  </si>
  <si>
    <t>01 03 00 00 04 0000 810</t>
  </si>
  <si>
    <t xml:space="preserve">Погашение  бюджетом  городского округа кредитов от других бюджетов бюджетной системы Российской Федерации в валюте Российской Федерации </t>
  </si>
  <si>
    <t>от 15 декабря 2017г. №180</t>
  </si>
  <si>
    <t>от  15 декабря 2017г. №180</t>
  </si>
  <si>
    <t xml:space="preserve">                                                                     от 15 декабря 2017 года №180    </t>
  </si>
  <si>
    <t>от 15 декабря 2017 года №180</t>
  </si>
  <si>
    <t>от 15 декабря 2017 г.№180</t>
  </si>
  <si>
    <t xml:space="preserve">                                                               от 15 декабря 2017 г.№180</t>
  </si>
  <si>
    <t xml:space="preserve">                                                                 от 15 декабря 2017 г.№180</t>
  </si>
  <si>
    <t>от 15 декабря 2017  года №180</t>
  </si>
  <si>
    <t xml:space="preserve"> от 15 декабря 2017 года №180</t>
  </si>
  <si>
    <t xml:space="preserve">от 15 декабря 2017 года № 180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</si>
</sst>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?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66">
    <font>
      <sz val="10"/>
      <name val="Arial"/>
      <family val="0"/>
    </font>
    <font>
      <sz val="11"/>
      <name val="Times New Roman"/>
      <family val="1"/>
    </font>
    <font>
      <b/>
      <sz val="11"/>
      <name val="Arial Cyr"/>
      <family val="0"/>
    </font>
    <font>
      <b/>
      <sz val="11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sz val="12"/>
      <name val="Arial"/>
      <family val="2"/>
    </font>
    <font>
      <sz val="12"/>
      <name val="Arial Cyr"/>
      <family val="0"/>
    </font>
    <font>
      <b/>
      <i/>
      <sz val="12"/>
      <color indexed="18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name val="Times New Roman"/>
      <family val="1"/>
    </font>
    <font>
      <b/>
      <sz val="12"/>
      <color indexed="62"/>
      <name val="Times New Roman"/>
      <family val="1"/>
    </font>
    <font>
      <b/>
      <sz val="12"/>
      <color indexed="56"/>
      <name val="Times New Roman"/>
      <family val="1"/>
    </font>
    <font>
      <b/>
      <i/>
      <sz val="12"/>
      <color indexed="56"/>
      <name val="Times New Roman"/>
      <family val="1"/>
    </font>
    <font>
      <b/>
      <sz val="12"/>
      <color indexed="12"/>
      <name val="Times New Roman"/>
      <family val="1"/>
    </font>
    <font>
      <i/>
      <sz val="12"/>
      <color indexed="60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name val="Helv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32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7" fillId="0" borderId="10" xfId="0" applyNumberFormat="1" applyFont="1" applyBorder="1" applyAlignment="1" applyProtection="1">
      <alignment horizontal="left" vertical="center" wrapText="1"/>
      <protection locked="0"/>
    </xf>
    <xf numFmtId="181" fontId="7" fillId="0" borderId="10" xfId="0" applyNumberFormat="1" applyFont="1" applyBorder="1" applyAlignment="1">
      <alignment vertical="center" wrapText="1"/>
    </xf>
    <xf numFmtId="181" fontId="5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vertical="center" wrapText="1"/>
    </xf>
    <xf numFmtId="0" fontId="7" fillId="33" borderId="10" xfId="0" applyFont="1" applyFill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49" fontId="7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180" fontId="5" fillId="0" borderId="10" xfId="0" applyNumberFormat="1" applyFont="1" applyBorder="1" applyAlignment="1">
      <alignment horizontal="right" vertical="center" wrapText="1"/>
    </xf>
    <xf numFmtId="180" fontId="3" fillId="0" borderId="10" xfId="60" applyNumberFormat="1" applyFont="1" applyBorder="1" applyAlignment="1">
      <alignment horizontal="right" vertical="center"/>
    </xf>
    <xf numFmtId="180" fontId="7" fillId="0" borderId="10" xfId="60" applyNumberFormat="1" applyFont="1" applyBorder="1" applyAlignment="1">
      <alignment horizontal="right" vertical="center"/>
    </xf>
    <xf numFmtId="180" fontId="5" fillId="0" borderId="10" xfId="60" applyNumberFormat="1" applyFont="1" applyBorder="1" applyAlignment="1">
      <alignment horizontal="right" vertical="center"/>
    </xf>
    <xf numFmtId="180" fontId="5" fillId="0" borderId="10" xfId="0" applyNumberFormat="1" applyFont="1" applyBorder="1" applyAlignment="1">
      <alignment horizontal="right" vertical="center"/>
    </xf>
    <xf numFmtId="180" fontId="7" fillId="0" borderId="10" xfId="0" applyNumberFormat="1" applyFont="1" applyBorder="1" applyAlignment="1">
      <alignment horizontal="right" vertical="center"/>
    </xf>
    <xf numFmtId="180" fontId="7" fillId="0" borderId="10" xfId="6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/>
    </xf>
    <xf numFmtId="0" fontId="5" fillId="0" borderId="10" xfId="0" applyFont="1" applyBorder="1" applyAlignment="1">
      <alignment/>
    </xf>
    <xf numFmtId="2" fontId="11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2" fontId="9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0" fontId="9" fillId="0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2" fontId="9" fillId="0" borderId="10" xfId="0" applyNumberFormat="1" applyFont="1" applyFill="1" applyBorder="1" applyAlignment="1">
      <alignment/>
    </xf>
    <xf numFmtId="0" fontId="7" fillId="0" borderId="11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top" wrapText="1"/>
    </xf>
    <xf numFmtId="0" fontId="7" fillId="0" borderId="11" xfId="52" applyFont="1" applyFill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/>
    </xf>
    <xf numFmtId="2" fontId="8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11" fillId="0" borderId="10" xfId="60" applyNumberFormat="1" applyFont="1" applyBorder="1" applyAlignment="1">
      <alignment horizontal="right"/>
    </xf>
    <xf numFmtId="0" fontId="11" fillId="0" borderId="10" xfId="0" applyNumberFormat="1" applyFont="1" applyBorder="1" applyAlignment="1">
      <alignment/>
    </xf>
    <xf numFmtId="0" fontId="9" fillId="0" borderId="10" xfId="60" applyNumberFormat="1" applyFont="1" applyBorder="1" applyAlignment="1">
      <alignment horizontal="right"/>
    </xf>
    <xf numFmtId="0" fontId="9" fillId="0" borderId="10" xfId="60" applyNumberFormat="1" applyFont="1" applyFill="1" applyBorder="1" applyAlignment="1">
      <alignment horizontal="right"/>
    </xf>
    <xf numFmtId="179" fontId="9" fillId="0" borderId="10" xfId="60" applyFont="1" applyBorder="1" applyAlignment="1">
      <alignment horizontal="right"/>
    </xf>
    <xf numFmtId="2" fontId="8" fillId="0" borderId="10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0" fontId="12" fillId="0" borderId="0" xfId="0" applyFont="1" applyAlignment="1">
      <alignment/>
    </xf>
    <xf numFmtId="0" fontId="4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14" fillId="0" borderId="16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5" fillId="0" borderId="10" xfId="0" applyFont="1" applyFill="1" applyBorder="1" applyAlignment="1">
      <alignment wrapText="1"/>
    </xf>
    <xf numFmtId="0" fontId="12" fillId="0" borderId="18" xfId="0" applyFont="1" applyBorder="1" applyAlignment="1">
      <alignment horizontal="center"/>
    </xf>
    <xf numFmtId="0" fontId="15" fillId="0" borderId="19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0" fillId="0" borderId="20" xfId="0" applyBorder="1" applyAlignment="1">
      <alignment horizontal="center"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center"/>
    </xf>
    <xf numFmtId="0" fontId="15" fillId="0" borderId="10" xfId="0" applyFont="1" applyFill="1" applyBorder="1" applyAlignment="1">
      <alignment/>
    </xf>
    <xf numFmtId="0" fontId="15" fillId="0" borderId="10" xfId="0" applyFont="1" applyBorder="1" applyAlignment="1">
      <alignment wrapText="1"/>
    </xf>
    <xf numFmtId="0" fontId="15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vertical="top" wrapText="1"/>
    </xf>
    <xf numFmtId="0" fontId="15" fillId="0" borderId="10" xfId="52" applyFont="1" applyFill="1" applyBorder="1" applyAlignment="1">
      <alignment horizontal="left" vertical="center" wrapText="1"/>
      <protection/>
    </xf>
    <xf numFmtId="0" fontId="12" fillId="0" borderId="1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6" fillId="0" borderId="16" xfId="0" applyFont="1" applyBorder="1" applyAlignment="1">
      <alignment horizontal="left" wrapText="1"/>
    </xf>
    <xf numFmtId="0" fontId="13" fillId="0" borderId="21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16" fillId="0" borderId="2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5" fillId="0" borderId="0" xfId="0" applyFont="1" applyBorder="1" applyAlignment="1">
      <alignment wrapText="1"/>
    </xf>
    <xf numFmtId="0" fontId="8" fillId="0" borderId="23" xfId="0" applyFont="1" applyBorder="1" applyAlignment="1">
      <alignment/>
    </xf>
    <xf numFmtId="0" fontId="0" fillId="0" borderId="22" xfId="0" applyBorder="1" applyAlignment="1">
      <alignment/>
    </xf>
    <xf numFmtId="0" fontId="0" fillId="0" borderId="24" xfId="0" applyFont="1" applyBorder="1" applyAlignment="1">
      <alignment/>
    </xf>
    <xf numFmtId="0" fontId="15" fillId="0" borderId="25" xfId="0" applyFont="1" applyBorder="1" applyAlignment="1">
      <alignment wrapText="1"/>
    </xf>
    <xf numFmtId="0" fontId="0" fillId="0" borderId="26" xfId="0" applyFont="1" applyBorder="1" applyAlignment="1">
      <alignment/>
    </xf>
    <xf numFmtId="0" fontId="15" fillId="0" borderId="27" xfId="0" applyFont="1" applyBorder="1" applyAlignment="1">
      <alignment wrapText="1"/>
    </xf>
    <xf numFmtId="0" fontId="0" fillId="0" borderId="28" xfId="0" applyFont="1" applyBorder="1" applyAlignment="1">
      <alignment/>
    </xf>
    <xf numFmtId="0" fontId="8" fillId="0" borderId="29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31" xfId="0" applyBorder="1" applyAlignment="1">
      <alignment/>
    </xf>
    <xf numFmtId="0" fontId="7" fillId="0" borderId="32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7" fillId="0" borderId="20" xfId="0" applyNumberFormat="1" applyFont="1" applyBorder="1" applyAlignment="1">
      <alignment horizontal="center" wrapText="1"/>
    </xf>
    <xf numFmtId="0" fontId="5" fillId="34" borderId="10" xfId="0" applyFont="1" applyFill="1" applyBorder="1" applyAlignment="1">
      <alignment horizontal="center" wrapText="1"/>
    </xf>
    <xf numFmtId="49" fontId="5" fillId="34" borderId="20" xfId="0" applyNumberFormat="1" applyFont="1" applyFill="1" applyBorder="1" applyAlignment="1">
      <alignment horizontal="center" wrapText="1"/>
    </xf>
    <xf numFmtId="49" fontId="5" fillId="34" borderId="20" xfId="0" applyNumberFormat="1" applyFont="1" applyFill="1" applyBorder="1" applyAlignment="1">
      <alignment horizontal="center"/>
    </xf>
    <xf numFmtId="2" fontId="5" fillId="34" borderId="10" xfId="0" applyNumberFormat="1" applyFont="1" applyFill="1" applyBorder="1" applyAlignment="1">
      <alignment/>
    </xf>
    <xf numFmtId="0" fontId="5" fillId="35" borderId="10" xfId="0" applyFont="1" applyFill="1" applyBorder="1" applyAlignment="1">
      <alignment horizontal="center" wrapText="1"/>
    </xf>
    <xf numFmtId="49" fontId="5" fillId="35" borderId="20" xfId="0" applyNumberFormat="1" applyFont="1" applyFill="1" applyBorder="1" applyAlignment="1">
      <alignment horizontal="center" wrapText="1"/>
    </xf>
    <xf numFmtId="49" fontId="5" fillId="35" borderId="20" xfId="0" applyNumberFormat="1" applyFont="1" applyFill="1" applyBorder="1" applyAlignment="1">
      <alignment horizontal="center"/>
    </xf>
    <xf numFmtId="0" fontId="5" fillId="35" borderId="10" xfId="0" applyFont="1" applyFill="1" applyBorder="1" applyAlignment="1">
      <alignment/>
    </xf>
    <xf numFmtId="0" fontId="17" fillId="0" borderId="10" xfId="0" applyFont="1" applyBorder="1" applyAlignment="1">
      <alignment wrapText="1"/>
    </xf>
    <xf numFmtId="49" fontId="17" fillId="0" borderId="10" xfId="0" applyNumberFormat="1" applyFont="1" applyBorder="1" applyAlignment="1">
      <alignment horizontal="center" wrapText="1"/>
    </xf>
    <xf numFmtId="49" fontId="17" fillId="0" borderId="10" xfId="0" applyNumberFormat="1" applyFont="1" applyBorder="1" applyAlignment="1">
      <alignment/>
    </xf>
    <xf numFmtId="0" fontId="1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/>
    </xf>
    <xf numFmtId="0" fontId="5" fillId="36" borderId="10" xfId="0" applyFont="1" applyFill="1" applyBorder="1" applyAlignment="1">
      <alignment wrapText="1"/>
    </xf>
    <xf numFmtId="49" fontId="5" fillId="36" borderId="10" xfId="0" applyNumberFormat="1" applyFont="1" applyFill="1" applyBorder="1" applyAlignment="1">
      <alignment horizontal="center" wrapText="1"/>
    </xf>
    <xf numFmtId="49" fontId="5" fillId="36" borderId="10" xfId="0" applyNumberFormat="1" applyFont="1" applyFill="1" applyBorder="1" applyAlignment="1">
      <alignment/>
    </xf>
    <xf numFmtId="0" fontId="5" fillId="36" borderId="10" xfId="0" applyFont="1" applyFill="1" applyBorder="1" applyAlignment="1">
      <alignment/>
    </xf>
    <xf numFmtId="0" fontId="5" fillId="35" borderId="10" xfId="0" applyFont="1" applyFill="1" applyBorder="1" applyAlignment="1">
      <alignment wrapText="1"/>
    </xf>
    <xf numFmtId="49" fontId="5" fillId="35" borderId="10" xfId="0" applyNumberFormat="1" applyFont="1" applyFill="1" applyBorder="1" applyAlignment="1">
      <alignment horizontal="center" wrapText="1"/>
    </xf>
    <xf numFmtId="49" fontId="5" fillId="35" borderId="10" xfId="0" applyNumberFormat="1" applyFont="1" applyFill="1" applyBorder="1" applyAlignment="1">
      <alignment/>
    </xf>
    <xf numFmtId="2" fontId="5" fillId="35" borderId="10" xfId="0" applyNumberFormat="1" applyFont="1" applyFill="1" applyBorder="1" applyAlignment="1">
      <alignment/>
    </xf>
    <xf numFmtId="0" fontId="18" fillId="0" borderId="10" xfId="0" applyFont="1" applyBorder="1" applyAlignment="1">
      <alignment wrapText="1"/>
    </xf>
    <xf numFmtId="49" fontId="18" fillId="0" borderId="10" xfId="0" applyNumberFormat="1" applyFont="1" applyBorder="1" applyAlignment="1">
      <alignment horizontal="center" wrapText="1"/>
    </xf>
    <xf numFmtId="49" fontId="18" fillId="0" borderId="10" xfId="0" applyNumberFormat="1" applyFont="1" applyBorder="1" applyAlignment="1">
      <alignment/>
    </xf>
    <xf numFmtId="2" fontId="18" fillId="0" borderId="10" xfId="0" applyNumberFormat="1" applyFont="1" applyBorder="1" applyAlignment="1">
      <alignment/>
    </xf>
    <xf numFmtId="2" fontId="17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2" fontId="5" fillId="36" borderId="10" xfId="0" applyNumberFormat="1" applyFont="1" applyFill="1" applyBorder="1" applyAlignment="1">
      <alignment/>
    </xf>
    <xf numFmtId="0" fontId="18" fillId="0" borderId="10" xfId="0" applyFont="1" applyBorder="1" applyAlignment="1">
      <alignment/>
    </xf>
    <xf numFmtId="49" fontId="19" fillId="0" borderId="10" xfId="0" applyNumberFormat="1" applyFont="1" applyBorder="1" applyAlignment="1">
      <alignment horizontal="center" wrapText="1"/>
    </xf>
    <xf numFmtId="49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 wrapText="1"/>
    </xf>
    <xf numFmtId="49" fontId="20" fillId="0" borderId="10" xfId="0" applyNumberFormat="1" applyFont="1" applyBorder="1" applyAlignment="1">
      <alignment horizontal="center" wrapText="1"/>
    </xf>
    <xf numFmtId="49" fontId="20" fillId="0" borderId="10" xfId="0" applyNumberFormat="1" applyFont="1" applyBorder="1" applyAlignment="1">
      <alignment/>
    </xf>
    <xf numFmtId="2" fontId="20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1" fillId="0" borderId="10" xfId="0" applyFont="1" applyBorder="1" applyAlignment="1">
      <alignment wrapText="1"/>
    </xf>
    <xf numFmtId="49" fontId="21" fillId="0" borderId="10" xfId="0" applyNumberFormat="1" applyFont="1" applyBorder="1" applyAlignment="1">
      <alignment horizontal="center" wrapText="1"/>
    </xf>
    <xf numFmtId="49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 wrapText="1"/>
    </xf>
    <xf numFmtId="49" fontId="22" fillId="0" borderId="10" xfId="0" applyNumberFormat="1" applyFont="1" applyBorder="1" applyAlignment="1">
      <alignment horizontal="center" wrapText="1"/>
    </xf>
    <xf numFmtId="49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  <xf numFmtId="49" fontId="18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 wrapText="1"/>
    </xf>
    <xf numFmtId="0" fontId="18" fillId="0" borderId="10" xfId="0" applyFont="1" applyFill="1" applyBorder="1" applyAlignment="1">
      <alignment wrapText="1"/>
    </xf>
    <xf numFmtId="49" fontId="18" fillId="0" borderId="10" xfId="0" applyNumberFormat="1" applyFont="1" applyFill="1" applyBorder="1" applyAlignment="1">
      <alignment horizontal="center" wrapText="1"/>
    </xf>
    <xf numFmtId="0" fontId="17" fillId="0" borderId="10" xfId="0" applyFont="1" applyFill="1" applyBorder="1" applyAlignment="1">
      <alignment wrapText="1"/>
    </xf>
    <xf numFmtId="49" fontId="17" fillId="0" borderId="10" xfId="0" applyNumberFormat="1" applyFont="1" applyFill="1" applyBorder="1" applyAlignment="1">
      <alignment horizontal="center" wrapText="1"/>
    </xf>
    <xf numFmtId="49" fontId="7" fillId="0" borderId="20" xfId="0" applyNumberFormat="1" applyFont="1" applyBorder="1" applyAlignment="1">
      <alignment/>
    </xf>
    <xf numFmtId="0" fontId="5" fillId="34" borderId="10" xfId="0" applyFont="1" applyFill="1" applyBorder="1" applyAlignment="1">
      <alignment wrapText="1"/>
    </xf>
    <xf numFmtId="49" fontId="5" fillId="34" borderId="10" xfId="0" applyNumberFormat="1" applyFont="1" applyFill="1" applyBorder="1" applyAlignment="1">
      <alignment horizontal="center" wrapText="1"/>
    </xf>
    <xf numFmtId="49" fontId="5" fillId="34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/>
    </xf>
    <xf numFmtId="2" fontId="23" fillId="0" borderId="10" xfId="0" applyNumberFormat="1" applyFont="1" applyBorder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2" fontId="24" fillId="0" borderId="10" xfId="0" applyNumberFormat="1" applyFont="1" applyBorder="1" applyAlignment="1">
      <alignment/>
    </xf>
    <xf numFmtId="49" fontId="5" fillId="34" borderId="10" xfId="0" applyNumberFormat="1" applyFont="1" applyFill="1" applyBorder="1" applyAlignment="1">
      <alignment horizontal="center"/>
    </xf>
    <xf numFmtId="0" fontId="11" fillId="35" borderId="10" xfId="0" applyFont="1" applyFill="1" applyBorder="1" applyAlignment="1">
      <alignment/>
    </xf>
    <xf numFmtId="49" fontId="5" fillId="35" borderId="10" xfId="0" applyNumberFormat="1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49" fontId="17" fillId="0" borderId="10" xfId="0" applyNumberFormat="1" applyFont="1" applyFill="1" applyBorder="1" applyAlignment="1">
      <alignment/>
    </xf>
    <xf numFmtId="0" fontId="17" fillId="0" borderId="10" xfId="0" applyFont="1" applyFill="1" applyBorder="1" applyAlignment="1">
      <alignment/>
    </xf>
    <xf numFmtId="49" fontId="7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12" xfId="0" applyFont="1" applyFill="1" applyBorder="1" applyAlignment="1">
      <alignment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5" fillId="36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wrapText="1"/>
    </xf>
    <xf numFmtId="49" fontId="5" fillId="33" borderId="10" xfId="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49" fontId="7" fillId="33" borderId="10" xfId="0" applyNumberFormat="1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7" fillId="37" borderId="10" xfId="0" applyFont="1" applyFill="1" applyBorder="1" applyAlignment="1">
      <alignment/>
    </xf>
    <xf numFmtId="49" fontId="7" fillId="37" borderId="10" xfId="0" applyNumberFormat="1" applyFont="1" applyFill="1" applyBorder="1" applyAlignment="1">
      <alignment horizontal="center"/>
    </xf>
    <xf numFmtId="49" fontId="7" fillId="37" borderId="10" xfId="0" applyNumberFormat="1" applyFont="1" applyFill="1" applyBorder="1" applyAlignment="1">
      <alignment/>
    </xf>
    <xf numFmtId="2" fontId="7" fillId="37" borderId="10" xfId="0" applyNumberFormat="1" applyFont="1" applyFill="1" applyBorder="1" applyAlignment="1">
      <alignment/>
    </xf>
    <xf numFmtId="0" fontId="7" fillId="0" borderId="20" xfId="0" applyFont="1" applyBorder="1" applyAlignment="1">
      <alignment/>
    </xf>
    <xf numFmtId="0" fontId="25" fillId="0" borderId="0" xfId="0" applyFont="1" applyAlignment="1">
      <alignment horizontal="center"/>
    </xf>
    <xf numFmtId="0" fontId="23" fillId="0" borderId="10" xfId="0" applyFont="1" applyBorder="1" applyAlignment="1">
      <alignment wrapText="1"/>
    </xf>
    <xf numFmtId="49" fontId="23" fillId="0" borderId="10" xfId="0" applyNumberFormat="1" applyFont="1" applyBorder="1" applyAlignment="1">
      <alignment/>
    </xf>
    <xf numFmtId="0" fontId="18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2" fontId="7" fillId="0" borderId="10" xfId="0" applyNumberFormat="1" applyFont="1" applyBorder="1" applyAlignment="1">
      <alignment horizontal="right"/>
    </xf>
    <xf numFmtId="0" fontId="26" fillId="33" borderId="0" xfId="0" applyFont="1" applyFill="1" applyAlignment="1">
      <alignment horizontal="right" vertical="top" wrapText="1"/>
    </xf>
    <xf numFmtId="0" fontId="27" fillId="0" borderId="0" xfId="0" applyFont="1" applyAlignment="1">
      <alignment horizontal="center" vertical="top" wrapText="1"/>
    </xf>
    <xf numFmtId="0" fontId="28" fillId="0" borderId="0" xfId="0" applyFont="1" applyAlignment="1">
      <alignment horizontal="right" vertical="top" wrapText="1"/>
    </xf>
    <xf numFmtId="0" fontId="29" fillId="0" borderId="33" xfId="0" applyFont="1" applyBorder="1" applyAlignment="1">
      <alignment horizontal="center" vertical="top" wrapText="1"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7" fillId="0" borderId="0" xfId="53" applyFont="1" applyBorder="1" applyAlignment="1">
      <alignment horizontal="center"/>
      <protection/>
    </xf>
    <xf numFmtId="0" fontId="7" fillId="0" borderId="0" xfId="53" applyFont="1" applyBorder="1" applyAlignment="1">
      <alignment horizontal="right"/>
      <protection/>
    </xf>
    <xf numFmtId="0" fontId="7" fillId="0" borderId="0" xfId="0" applyFont="1" applyAlignment="1">
      <alignment horizontal="center"/>
    </xf>
    <xf numFmtId="0" fontId="30" fillId="0" borderId="0" xfId="0" applyFont="1" applyAlignment="1">
      <alignment/>
    </xf>
    <xf numFmtId="0" fontId="7" fillId="0" borderId="0" xfId="0" applyFont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right" wrapText="1"/>
    </xf>
    <xf numFmtId="0" fontId="26" fillId="0" borderId="10" xfId="0" applyFont="1" applyBorder="1" applyAlignment="1">
      <alignment vertical="top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0" fillId="0" borderId="0" xfId="0" applyFont="1" applyAlignment="1">
      <alignment horizontal="center"/>
    </xf>
    <xf numFmtId="0" fontId="8" fillId="0" borderId="11" xfId="0" applyFont="1" applyBorder="1" applyAlignment="1">
      <alignment horizontal="left"/>
    </xf>
    <xf numFmtId="0" fontId="8" fillId="0" borderId="34" xfId="0" applyFont="1" applyBorder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4" fillId="0" borderId="13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/>
    </xf>
    <xf numFmtId="0" fontId="6" fillId="0" borderId="38" xfId="0" applyFont="1" applyBorder="1" applyAlignment="1">
      <alignment horizontal="center" wrapText="1"/>
    </xf>
    <xf numFmtId="0" fontId="6" fillId="0" borderId="39" xfId="0" applyFont="1" applyBorder="1" applyAlignment="1">
      <alignment horizontal="center" wrapText="1"/>
    </xf>
    <xf numFmtId="0" fontId="0" fillId="0" borderId="4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15" fillId="0" borderId="20" xfId="0" applyFont="1" applyBorder="1" applyAlignment="1">
      <alignment horizontal="left" wrapText="1"/>
    </xf>
    <xf numFmtId="0" fontId="15" fillId="0" borderId="10" xfId="0" applyFont="1" applyBorder="1" applyAlignment="1">
      <alignment horizontal="left" wrapText="1"/>
    </xf>
    <xf numFmtId="0" fontId="6" fillId="0" borderId="38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15" fillId="0" borderId="10" xfId="0" applyFont="1" applyBorder="1" applyAlignment="1">
      <alignment wrapText="1"/>
    </xf>
    <xf numFmtId="0" fontId="0" fillId="0" borderId="39" xfId="0" applyBorder="1" applyAlignment="1">
      <alignment horizontal="center" wrapText="1"/>
    </xf>
    <xf numFmtId="0" fontId="0" fillId="0" borderId="41" xfId="0" applyFont="1" applyBorder="1" applyAlignment="1">
      <alignment/>
    </xf>
    <xf numFmtId="0" fontId="0" fillId="0" borderId="42" xfId="0" applyBorder="1" applyAlignment="1">
      <alignment/>
    </xf>
    <xf numFmtId="0" fontId="15" fillId="0" borderId="25" xfId="0" applyFont="1" applyBorder="1" applyAlignment="1">
      <alignment wrapText="1"/>
    </xf>
    <xf numFmtId="0" fontId="15" fillId="0" borderId="43" xfId="0" applyFont="1" applyBorder="1" applyAlignment="1">
      <alignment wrapText="1"/>
    </xf>
    <xf numFmtId="0" fontId="0" fillId="0" borderId="19" xfId="0" applyFont="1" applyFill="1" applyBorder="1" applyAlignment="1">
      <alignment horizontal="center"/>
    </xf>
    <xf numFmtId="0" fontId="1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5" fillId="0" borderId="19" xfId="0" applyFont="1" applyFill="1" applyBorder="1" applyAlignment="1">
      <alignment vertical="center" wrapText="1"/>
    </xf>
    <xf numFmtId="0" fontId="15" fillId="0" borderId="2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justify" vertical="top" wrapText="1"/>
    </xf>
    <xf numFmtId="0" fontId="13" fillId="0" borderId="0" xfId="0" applyFont="1" applyAlignment="1">
      <alignment horizontal="center"/>
    </xf>
    <xf numFmtId="0" fontId="13" fillId="0" borderId="33" xfId="0" applyFont="1" applyBorder="1" applyAlignment="1">
      <alignment horizontal="center" vertical="justify"/>
    </xf>
    <xf numFmtId="0" fontId="0" fillId="0" borderId="40" xfId="0" applyBorder="1" applyAlignment="1">
      <alignment horizontal="center" vertical="center" wrapText="1"/>
    </xf>
    <xf numFmtId="0" fontId="7" fillId="0" borderId="10" xfId="0" applyFont="1" applyBorder="1" applyAlignment="1">
      <alignment horizontal="left" wrapText="1"/>
    </xf>
    <xf numFmtId="0" fontId="7" fillId="0" borderId="10" xfId="0" applyNumberFormat="1" applyFont="1" applyBorder="1" applyAlignment="1">
      <alignment horizontal="left" wrapText="1"/>
    </xf>
    <xf numFmtId="0" fontId="5" fillId="0" borderId="3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44" xfId="0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49" fontId="0" fillId="0" borderId="32" xfId="0" applyNumberFormat="1" applyBorder="1" applyAlignment="1">
      <alignment horizontal="right"/>
    </xf>
    <xf numFmtId="0" fontId="7" fillId="0" borderId="10" xfId="0" applyFont="1" applyBorder="1" applyAlignment="1">
      <alignment horizontal="center"/>
    </xf>
    <xf numFmtId="49" fontId="7" fillId="0" borderId="19" xfId="0" applyNumberFormat="1" applyFont="1" applyBorder="1" applyAlignment="1">
      <alignment horizontal="center" wrapText="1"/>
    </xf>
    <xf numFmtId="49" fontId="7" fillId="0" borderId="20" xfId="0" applyNumberFormat="1" applyFont="1" applyBorder="1" applyAlignment="1">
      <alignment horizontal="center" wrapText="1"/>
    </xf>
    <xf numFmtId="49" fontId="7" fillId="0" borderId="19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right"/>
    </xf>
    <xf numFmtId="49" fontId="0" fillId="0" borderId="0" xfId="0" applyNumberFormat="1" applyBorder="1" applyAlignment="1">
      <alignment horizontal="right"/>
    </xf>
    <xf numFmtId="0" fontId="0" fillId="0" borderId="0" xfId="0" applyFont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29" fillId="0" borderId="18" xfId="0" applyFont="1" applyBorder="1" applyAlignment="1">
      <alignment horizontal="center" vertical="top" wrapText="1"/>
    </xf>
    <xf numFmtId="0" fontId="29" fillId="0" borderId="16" xfId="0" applyFont="1" applyBorder="1" applyAlignment="1">
      <alignment horizontal="center" vertical="top" wrapText="1"/>
    </xf>
    <xf numFmtId="0" fontId="26" fillId="33" borderId="0" xfId="0" applyFont="1" applyFill="1" applyAlignment="1">
      <alignment horizontal="right" vertical="top" wrapText="1"/>
    </xf>
    <xf numFmtId="0" fontId="29" fillId="0" borderId="21" xfId="0" applyFont="1" applyBorder="1" applyAlignment="1">
      <alignment horizontal="center" vertical="top" wrapText="1"/>
    </xf>
    <xf numFmtId="0" fontId="29" fillId="0" borderId="14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left" wrapText="1"/>
    </xf>
    <xf numFmtId="0" fontId="8" fillId="0" borderId="0" xfId="0" applyFont="1" applyFill="1" applyAlignment="1">
      <alignment horizontal="right"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3" xfId="52"/>
    <cellStyle name="Обычный_Приложение 8 - 17 дотации - А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48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29.421875" style="0" customWidth="1"/>
    <col min="2" max="2" width="38.8515625" style="0" customWidth="1"/>
    <col min="3" max="3" width="22.28125" style="26" customWidth="1"/>
  </cols>
  <sheetData>
    <row r="3" spans="2:3" ht="12.75">
      <c r="B3" s="245" t="s">
        <v>408</v>
      </c>
      <c r="C3" s="245"/>
    </row>
    <row r="4" spans="2:3" ht="12.75">
      <c r="B4" s="19" t="s">
        <v>466</v>
      </c>
      <c r="C4" s="23"/>
    </row>
    <row r="5" spans="2:3" ht="12.75">
      <c r="B5" s="242" t="s">
        <v>428</v>
      </c>
      <c r="C5" s="243"/>
    </row>
    <row r="6" spans="2:3" ht="29.25" customHeight="1">
      <c r="B6" s="244" t="s">
        <v>467</v>
      </c>
      <c r="C6" s="244"/>
    </row>
    <row r="7" spans="2:3" ht="12.75">
      <c r="B7" s="18" t="s">
        <v>627</v>
      </c>
      <c r="C7" s="23"/>
    </row>
    <row r="8" spans="2:3" ht="15">
      <c r="B8" s="1"/>
      <c r="C8" s="24"/>
    </row>
    <row r="9" spans="1:3" ht="15">
      <c r="A9" s="246" t="s">
        <v>432</v>
      </c>
      <c r="B9" s="247"/>
      <c r="C9" s="247"/>
    </row>
    <row r="10" spans="1:3" ht="15">
      <c r="A10" s="2" t="s">
        <v>389</v>
      </c>
      <c r="B10" s="3" t="s">
        <v>468</v>
      </c>
      <c r="C10" s="25"/>
    </row>
    <row r="11" spans="1:3" ht="15.75">
      <c r="A11" s="4"/>
      <c r="B11" s="5"/>
      <c r="C11" s="34" t="s">
        <v>390</v>
      </c>
    </row>
    <row r="12" spans="1:3" ht="30">
      <c r="A12" s="6" t="s">
        <v>391</v>
      </c>
      <c r="B12" s="7" t="s">
        <v>392</v>
      </c>
      <c r="C12" s="7" t="s">
        <v>393</v>
      </c>
    </row>
    <row r="13" spans="1:3" ht="15.75">
      <c r="A13" s="6"/>
      <c r="B13" s="8" t="s">
        <v>394</v>
      </c>
      <c r="C13" s="27">
        <f>C14+C18+C23+C29+C32+C35</f>
        <v>293000</v>
      </c>
    </row>
    <row r="14" spans="1:3" ht="15.75">
      <c r="A14" s="21" t="s">
        <v>413</v>
      </c>
      <c r="B14" s="12" t="s">
        <v>446</v>
      </c>
      <c r="C14" s="28">
        <f>SUM(C15:C17)</f>
        <v>173000</v>
      </c>
    </row>
    <row r="15" spans="1:3" ht="138" customHeight="1">
      <c r="A15" s="21" t="s">
        <v>412</v>
      </c>
      <c r="B15" s="9" t="s">
        <v>429</v>
      </c>
      <c r="C15" s="29">
        <v>168300</v>
      </c>
    </row>
    <row r="16" spans="1:3" ht="219.75" customHeight="1">
      <c r="A16" s="21" t="s">
        <v>411</v>
      </c>
      <c r="B16" s="10" t="s">
        <v>430</v>
      </c>
      <c r="C16" s="29">
        <v>1100</v>
      </c>
    </row>
    <row r="17" spans="1:3" ht="78.75">
      <c r="A17" s="21" t="s">
        <v>410</v>
      </c>
      <c r="B17" s="10" t="s">
        <v>395</v>
      </c>
      <c r="C17" s="29">
        <v>3600</v>
      </c>
    </row>
    <row r="18" spans="1:3" ht="47.25">
      <c r="A18" s="22" t="s">
        <v>409</v>
      </c>
      <c r="B18" s="11" t="s">
        <v>431</v>
      </c>
      <c r="C18" s="30">
        <f>C19</f>
        <v>12200</v>
      </c>
    </row>
    <row r="19" spans="1:3" ht="47.25">
      <c r="A19" s="22" t="s">
        <v>419</v>
      </c>
      <c r="B19" s="17" t="s">
        <v>416</v>
      </c>
      <c r="C19" s="30">
        <f>SUM(C20:C22)</f>
        <v>12200</v>
      </c>
    </row>
    <row r="20" spans="1:3" ht="126">
      <c r="A20" s="21" t="s">
        <v>414</v>
      </c>
      <c r="B20" s="16" t="s">
        <v>415</v>
      </c>
      <c r="C20" s="29">
        <v>4100</v>
      </c>
    </row>
    <row r="21" spans="1:3" ht="157.5">
      <c r="A21" s="21" t="s">
        <v>420</v>
      </c>
      <c r="B21" s="16" t="s">
        <v>417</v>
      </c>
      <c r="C21" s="29">
        <v>60</v>
      </c>
    </row>
    <row r="22" spans="1:3" ht="126">
      <c r="A22" s="21" t="s">
        <v>421</v>
      </c>
      <c r="B22" s="16" t="s">
        <v>418</v>
      </c>
      <c r="C22" s="29">
        <v>8040</v>
      </c>
    </row>
    <row r="23" spans="1:3" ht="15.75">
      <c r="A23" s="21" t="s">
        <v>422</v>
      </c>
      <c r="B23" s="12" t="s">
        <v>447</v>
      </c>
      <c r="C23" s="31">
        <f>SUM(C24+C27+C28)</f>
        <v>51300</v>
      </c>
    </row>
    <row r="24" spans="1:3" ht="47.25">
      <c r="A24" s="21" t="s">
        <v>423</v>
      </c>
      <c r="B24" s="12" t="s">
        <v>396</v>
      </c>
      <c r="C24" s="31">
        <f>SUM(C25:C26)</f>
        <v>23300</v>
      </c>
    </row>
    <row r="25" spans="1:3" ht="63">
      <c r="A25" s="21" t="s">
        <v>424</v>
      </c>
      <c r="B25" s="13" t="s">
        <v>397</v>
      </c>
      <c r="C25" s="32">
        <v>14300</v>
      </c>
    </row>
    <row r="26" spans="1:3" ht="78.75">
      <c r="A26" s="21" t="s">
        <v>425</v>
      </c>
      <c r="B26" s="13" t="s">
        <v>398</v>
      </c>
      <c r="C26" s="29">
        <v>9000</v>
      </c>
    </row>
    <row r="27" spans="1:3" ht="31.5">
      <c r="A27" s="21" t="s">
        <v>426</v>
      </c>
      <c r="B27" s="13" t="s">
        <v>399</v>
      </c>
      <c r="C27" s="29">
        <v>19000</v>
      </c>
    </row>
    <row r="28" spans="1:3" ht="15.75">
      <c r="A28" s="21" t="s">
        <v>427</v>
      </c>
      <c r="B28" s="13" t="s">
        <v>400</v>
      </c>
      <c r="C28" s="29">
        <v>9000</v>
      </c>
    </row>
    <row r="29" spans="1:3" ht="15.75">
      <c r="A29" s="22" t="s">
        <v>433</v>
      </c>
      <c r="B29" s="12" t="s">
        <v>445</v>
      </c>
      <c r="C29" s="30">
        <f>C30+C31</f>
        <v>19000</v>
      </c>
    </row>
    <row r="30" spans="1:3" s="20" customFormat="1" ht="15.75">
      <c r="A30" s="21" t="s">
        <v>434</v>
      </c>
      <c r="B30" s="13" t="s">
        <v>435</v>
      </c>
      <c r="C30" s="29">
        <v>3500</v>
      </c>
    </row>
    <row r="31" spans="1:3" ht="15.75">
      <c r="A31" s="21" t="s">
        <v>436</v>
      </c>
      <c r="B31" s="13" t="s">
        <v>437</v>
      </c>
      <c r="C31" s="29">
        <v>15500</v>
      </c>
    </row>
    <row r="32" spans="1:3" ht="15.75">
      <c r="A32" s="22" t="s">
        <v>440</v>
      </c>
      <c r="B32" s="12" t="s">
        <v>441</v>
      </c>
      <c r="C32" s="30">
        <f>C33+C34</f>
        <v>34000</v>
      </c>
    </row>
    <row r="33" spans="1:3" ht="15.75">
      <c r="A33" s="21" t="s">
        <v>442</v>
      </c>
      <c r="B33" s="13" t="s">
        <v>465</v>
      </c>
      <c r="C33" s="29">
        <v>23200</v>
      </c>
    </row>
    <row r="34" spans="1:3" ht="15.75">
      <c r="A34" s="21" t="s">
        <v>443</v>
      </c>
      <c r="B34" s="13" t="s">
        <v>444</v>
      </c>
      <c r="C34" s="29">
        <v>10800</v>
      </c>
    </row>
    <row r="35" spans="1:3" ht="15.75">
      <c r="A35" s="22" t="s">
        <v>438</v>
      </c>
      <c r="B35" s="12" t="s">
        <v>448</v>
      </c>
      <c r="C35" s="30">
        <f>SUM(C36:C36)</f>
        <v>3500</v>
      </c>
    </row>
    <row r="36" spans="1:3" ht="78.75">
      <c r="A36" s="21" t="s">
        <v>439</v>
      </c>
      <c r="B36" s="13" t="s">
        <v>401</v>
      </c>
      <c r="C36" s="29">
        <v>3500</v>
      </c>
    </row>
    <row r="37" spans="1:3" ht="15.75">
      <c r="A37" s="21"/>
      <c r="B37" s="14" t="s">
        <v>402</v>
      </c>
      <c r="C37" s="30">
        <f>C38+C41+C43+C46+C47</f>
        <v>111600</v>
      </c>
    </row>
    <row r="38" spans="1:3" ht="94.5">
      <c r="A38" s="21" t="s">
        <v>449</v>
      </c>
      <c r="B38" s="12" t="s">
        <v>403</v>
      </c>
      <c r="C38" s="30">
        <f>SUM(C39:C40)</f>
        <v>57100</v>
      </c>
    </row>
    <row r="39" spans="1:3" ht="126" customHeight="1">
      <c r="A39" s="21" t="s">
        <v>453</v>
      </c>
      <c r="B39" s="15" t="s">
        <v>450</v>
      </c>
      <c r="C39" s="33">
        <v>54300</v>
      </c>
    </row>
    <row r="40" spans="1:3" ht="120.75" customHeight="1">
      <c r="A40" s="21" t="s">
        <v>452</v>
      </c>
      <c r="B40" s="10" t="s">
        <v>451</v>
      </c>
      <c r="C40" s="29">
        <v>2800</v>
      </c>
    </row>
    <row r="41" spans="1:3" ht="31.5">
      <c r="A41" s="21" t="s">
        <v>454</v>
      </c>
      <c r="B41" s="12" t="s">
        <v>404</v>
      </c>
      <c r="C41" s="30">
        <f>SUM(C42)</f>
        <v>3500</v>
      </c>
    </row>
    <row r="42" spans="1:3" ht="31.5">
      <c r="A42" s="21" t="s">
        <v>455</v>
      </c>
      <c r="B42" s="13" t="s">
        <v>405</v>
      </c>
      <c r="C42" s="29">
        <v>3500</v>
      </c>
    </row>
    <row r="43" spans="1:3" ht="47.25">
      <c r="A43" s="21" t="s">
        <v>456</v>
      </c>
      <c r="B43" s="12" t="s">
        <v>406</v>
      </c>
      <c r="C43" s="30">
        <f>SUM(C44+C45)</f>
        <v>25000</v>
      </c>
    </row>
    <row r="44" spans="1:3" ht="174" customHeight="1">
      <c r="A44" s="21" t="s">
        <v>458</v>
      </c>
      <c r="B44" s="15" t="s">
        <v>457</v>
      </c>
      <c r="C44" s="29">
        <v>4000</v>
      </c>
    </row>
    <row r="45" spans="1:3" ht="92.25" customHeight="1">
      <c r="A45" s="21" t="s">
        <v>460</v>
      </c>
      <c r="B45" s="13" t="s">
        <v>459</v>
      </c>
      <c r="C45" s="29">
        <v>21000</v>
      </c>
    </row>
    <row r="46" spans="1:3" ht="31.5">
      <c r="A46" s="22" t="s">
        <v>461</v>
      </c>
      <c r="B46" s="12" t="s">
        <v>464</v>
      </c>
      <c r="C46" s="30">
        <v>6000</v>
      </c>
    </row>
    <row r="47" spans="1:3" ht="15.75">
      <c r="A47" s="22" t="s">
        <v>462</v>
      </c>
      <c r="B47" s="12" t="s">
        <v>463</v>
      </c>
      <c r="C47" s="30">
        <v>20000</v>
      </c>
    </row>
    <row r="48" spans="1:3" ht="15.75">
      <c r="A48" s="21"/>
      <c r="B48" s="12" t="s">
        <v>407</v>
      </c>
      <c r="C48" s="31">
        <f>C13+C37</f>
        <v>404600</v>
      </c>
    </row>
  </sheetData>
  <sheetProtection/>
  <mergeCells count="4">
    <mergeCell ref="B5:C5"/>
    <mergeCell ref="B6:C6"/>
    <mergeCell ref="B3:C3"/>
    <mergeCell ref="A9:C9"/>
  </mergeCells>
  <printOptions/>
  <pageMargins left="0.75" right="0.17" top="0.52" bottom="1" header="0.28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F254"/>
  <sheetViews>
    <sheetView zoomScalePageLayoutView="0" workbookViewId="0" topLeftCell="A1">
      <selection activeCell="B7" sqref="B7:E7"/>
    </sheetView>
  </sheetViews>
  <sheetFormatPr defaultColWidth="9.140625" defaultRowHeight="12.75"/>
  <cols>
    <col min="1" max="1" width="46.140625" style="0" customWidth="1"/>
    <col min="2" max="2" width="16.00390625" style="120" customWidth="1"/>
    <col min="3" max="3" width="12.140625" style="120" customWidth="1"/>
    <col min="4" max="5" width="17.28125" style="0" customWidth="1"/>
  </cols>
  <sheetData>
    <row r="3" spans="1:5" ht="12.75">
      <c r="A3" s="245" t="s">
        <v>360</v>
      </c>
      <c r="B3" s="245"/>
      <c r="C3" s="245"/>
      <c r="D3" s="245"/>
      <c r="E3" s="247"/>
    </row>
    <row r="4" spans="1:5" ht="12.75">
      <c r="A4" s="247" t="s">
        <v>606</v>
      </c>
      <c r="B4" s="247"/>
      <c r="C4" s="247"/>
      <c r="D4" s="247"/>
      <c r="E4" s="247"/>
    </row>
    <row r="5" spans="1:5" ht="12" customHeight="1">
      <c r="A5" s="247" t="s">
        <v>428</v>
      </c>
      <c r="B5" s="247"/>
      <c r="C5" s="247"/>
      <c r="D5" s="247"/>
      <c r="E5" s="247"/>
    </row>
    <row r="6" spans="2:5" ht="39.75" customHeight="1">
      <c r="B6" s="244" t="s">
        <v>4</v>
      </c>
      <c r="C6" s="253"/>
      <c r="D6" s="253"/>
      <c r="E6" s="253"/>
    </row>
    <row r="7" spans="2:5" ht="12.75">
      <c r="B7" s="247" t="s">
        <v>624</v>
      </c>
      <c r="C7" s="247"/>
      <c r="D7" s="247"/>
      <c r="E7" s="247"/>
    </row>
    <row r="8" spans="2:5" ht="12.75">
      <c r="B8" s="37"/>
      <c r="C8" s="37"/>
      <c r="D8" s="37"/>
      <c r="E8" s="37"/>
    </row>
    <row r="9" spans="1:6" ht="48.75" customHeight="1">
      <c r="A9" s="305" t="s">
        <v>361</v>
      </c>
      <c r="B9" s="305"/>
      <c r="C9" s="305"/>
      <c r="D9" s="305"/>
      <c r="E9" s="305"/>
      <c r="F9" s="219"/>
    </row>
    <row r="10" spans="3:5" ht="12.75">
      <c r="C10" s="297" t="s">
        <v>6</v>
      </c>
      <c r="D10" s="297"/>
      <c r="E10" s="297"/>
    </row>
    <row r="11" spans="1:5" ht="15.75">
      <c r="A11" s="298" t="s">
        <v>8</v>
      </c>
      <c r="B11" s="299" t="s">
        <v>12</v>
      </c>
      <c r="C11" s="299" t="s">
        <v>13</v>
      </c>
      <c r="D11" s="306" t="s">
        <v>477</v>
      </c>
      <c r="E11" s="307"/>
    </row>
    <row r="12" spans="1:5" ht="15.75">
      <c r="A12" s="298"/>
      <c r="B12" s="300"/>
      <c r="C12" s="300"/>
      <c r="D12" s="117" t="s">
        <v>524</v>
      </c>
      <c r="E12" s="117" t="s">
        <v>525</v>
      </c>
    </row>
    <row r="13" spans="1:5" ht="47.25">
      <c r="A13" s="138" t="s">
        <v>317</v>
      </c>
      <c r="B13" s="140" t="s">
        <v>318</v>
      </c>
      <c r="C13" s="140"/>
      <c r="D13" s="141">
        <f>D14+D17+D21+D32</f>
        <v>87531.1</v>
      </c>
      <c r="E13" s="141">
        <f>E14+E17+E21+E32</f>
        <v>87667.1</v>
      </c>
    </row>
    <row r="14" spans="1:5" ht="72" customHeight="1">
      <c r="A14" s="130" t="s">
        <v>319</v>
      </c>
      <c r="B14" s="132" t="s">
        <v>23</v>
      </c>
      <c r="C14" s="132"/>
      <c r="D14" s="133">
        <f>D15</f>
        <v>1620</v>
      </c>
      <c r="E14" s="133">
        <f>E15</f>
        <v>1620</v>
      </c>
    </row>
    <row r="15" spans="1:5" ht="54" customHeight="1">
      <c r="A15" s="40" t="s">
        <v>320</v>
      </c>
      <c r="B15" s="135" t="s">
        <v>23</v>
      </c>
      <c r="C15" s="135"/>
      <c r="D15" s="118">
        <f>D16</f>
        <v>1620</v>
      </c>
      <c r="E15" s="118">
        <f>E16</f>
        <v>1620</v>
      </c>
    </row>
    <row r="16" spans="1:5" ht="101.25" customHeight="1">
      <c r="A16" s="40" t="s">
        <v>25</v>
      </c>
      <c r="B16" s="135" t="s">
        <v>23</v>
      </c>
      <c r="C16" s="135" t="s">
        <v>26</v>
      </c>
      <c r="D16" s="118">
        <v>1620</v>
      </c>
      <c r="E16" s="118">
        <v>1620</v>
      </c>
    </row>
    <row r="17" spans="1:5" ht="57" customHeight="1">
      <c r="A17" s="130" t="s">
        <v>321</v>
      </c>
      <c r="B17" s="132" t="s">
        <v>28</v>
      </c>
      <c r="C17" s="132"/>
      <c r="D17" s="133">
        <f>D18</f>
        <v>55770.1</v>
      </c>
      <c r="E17" s="133">
        <f>E18</f>
        <v>55770.1</v>
      </c>
    </row>
    <row r="18" spans="1:5" ht="61.5" customHeight="1">
      <c r="A18" s="40" t="s">
        <v>29</v>
      </c>
      <c r="B18" s="135" t="s">
        <v>28</v>
      </c>
      <c r="C18" s="135"/>
      <c r="D18" s="118">
        <f>D19+D20</f>
        <v>55770.1</v>
      </c>
      <c r="E18" s="118">
        <f>E19+E20</f>
        <v>55770.1</v>
      </c>
    </row>
    <row r="19" spans="1:5" ht="103.5" customHeight="1">
      <c r="A19" s="40" t="s">
        <v>25</v>
      </c>
      <c r="B19" s="135" t="s">
        <v>28</v>
      </c>
      <c r="C19" s="135" t="s">
        <v>26</v>
      </c>
      <c r="D19" s="118">
        <v>50530.13</v>
      </c>
      <c r="E19" s="118">
        <v>50530.13</v>
      </c>
    </row>
    <row r="20" spans="1:5" ht="41.25" customHeight="1">
      <c r="A20" s="40" t="s">
        <v>30</v>
      </c>
      <c r="B20" s="135" t="s">
        <v>28</v>
      </c>
      <c r="C20" s="135" t="s">
        <v>31</v>
      </c>
      <c r="D20" s="118">
        <v>5239.97</v>
      </c>
      <c r="E20" s="118">
        <v>5239.97</v>
      </c>
    </row>
    <row r="21" spans="1:5" ht="47.25" customHeight="1">
      <c r="A21" s="130" t="s">
        <v>322</v>
      </c>
      <c r="B21" s="132" t="s">
        <v>196</v>
      </c>
      <c r="C21" s="132"/>
      <c r="D21" s="133">
        <f>D22+D26</f>
        <v>30041</v>
      </c>
      <c r="E21" s="133">
        <f>E22+E26</f>
        <v>30177</v>
      </c>
    </row>
    <row r="22" spans="1:5" ht="57" customHeight="1">
      <c r="A22" s="130" t="s">
        <v>323</v>
      </c>
      <c r="B22" s="132" t="s">
        <v>194</v>
      </c>
      <c r="C22" s="132"/>
      <c r="D22" s="133">
        <f>D23+D24+D25</f>
        <v>20178</v>
      </c>
      <c r="E22" s="133">
        <f>E23+E24+E25</f>
        <v>20178</v>
      </c>
    </row>
    <row r="23" spans="1:5" ht="102.75" customHeight="1">
      <c r="A23" s="40" t="s">
        <v>25</v>
      </c>
      <c r="B23" s="135" t="s">
        <v>194</v>
      </c>
      <c r="C23" s="135" t="s">
        <v>26</v>
      </c>
      <c r="D23" s="118">
        <v>15585.2</v>
      </c>
      <c r="E23" s="118">
        <v>15585.2</v>
      </c>
    </row>
    <row r="24" spans="1:5" ht="37.5" customHeight="1">
      <c r="A24" s="40" t="s">
        <v>30</v>
      </c>
      <c r="B24" s="135" t="s">
        <v>194</v>
      </c>
      <c r="C24" s="135" t="s">
        <v>31</v>
      </c>
      <c r="D24" s="118">
        <v>4555.8</v>
      </c>
      <c r="E24" s="118">
        <v>4555.8</v>
      </c>
    </row>
    <row r="25" spans="1:5" ht="25.5" customHeight="1">
      <c r="A25" s="40" t="s">
        <v>324</v>
      </c>
      <c r="B25" s="135" t="s">
        <v>194</v>
      </c>
      <c r="C25" s="135" t="s">
        <v>38</v>
      </c>
      <c r="D25" s="118">
        <v>37</v>
      </c>
      <c r="E25" s="118">
        <v>37</v>
      </c>
    </row>
    <row r="26" spans="1:5" ht="63" customHeight="1">
      <c r="A26" s="130" t="s">
        <v>325</v>
      </c>
      <c r="B26" s="132" t="s">
        <v>196</v>
      </c>
      <c r="C26" s="132"/>
      <c r="D26" s="133">
        <f>D27+D30</f>
        <v>9863</v>
      </c>
      <c r="E26" s="133">
        <f>E27+E30</f>
        <v>9999</v>
      </c>
    </row>
    <row r="27" spans="1:5" ht="35.25" customHeight="1">
      <c r="A27" s="49" t="s">
        <v>195</v>
      </c>
      <c r="B27" s="137" t="s">
        <v>196</v>
      </c>
      <c r="C27" s="137"/>
      <c r="D27" s="43">
        <f>D28+D29</f>
        <v>6000</v>
      </c>
      <c r="E27" s="43">
        <f>E28+E29</f>
        <v>6000</v>
      </c>
    </row>
    <row r="28" spans="1:5" ht="101.25" customHeight="1">
      <c r="A28" s="40" t="s">
        <v>25</v>
      </c>
      <c r="B28" s="135" t="s">
        <v>196</v>
      </c>
      <c r="C28" s="135" t="s">
        <v>26</v>
      </c>
      <c r="D28" s="118">
        <v>5800</v>
      </c>
      <c r="E28" s="118">
        <v>5800</v>
      </c>
    </row>
    <row r="29" spans="1:5" ht="42.75" customHeight="1">
      <c r="A29" s="40" t="s">
        <v>30</v>
      </c>
      <c r="B29" s="135" t="s">
        <v>196</v>
      </c>
      <c r="C29" s="135" t="s">
        <v>31</v>
      </c>
      <c r="D29" s="118">
        <v>200</v>
      </c>
      <c r="E29" s="118">
        <v>200</v>
      </c>
    </row>
    <row r="30" spans="1:5" ht="91.5" customHeight="1">
      <c r="A30" s="49" t="s">
        <v>208</v>
      </c>
      <c r="B30" s="137" t="s">
        <v>209</v>
      </c>
      <c r="C30" s="137"/>
      <c r="D30" s="43">
        <f>D31</f>
        <v>3863</v>
      </c>
      <c r="E30" s="43">
        <f>E31</f>
        <v>3999</v>
      </c>
    </row>
    <row r="31" spans="1:5" ht="102.75" customHeight="1">
      <c r="A31" s="40" t="s">
        <v>25</v>
      </c>
      <c r="B31" s="135" t="s">
        <v>326</v>
      </c>
      <c r="C31" s="135" t="s">
        <v>26</v>
      </c>
      <c r="D31" s="118">
        <v>3863</v>
      </c>
      <c r="E31" s="118">
        <v>3999</v>
      </c>
    </row>
    <row r="32" spans="1:5" ht="57" customHeight="1">
      <c r="A32" s="130" t="s">
        <v>42</v>
      </c>
      <c r="B32" s="132" t="s">
        <v>43</v>
      </c>
      <c r="C32" s="132"/>
      <c r="D32" s="133">
        <f>D33</f>
        <v>100</v>
      </c>
      <c r="E32" s="133">
        <f>E33</f>
        <v>100</v>
      </c>
    </row>
    <row r="33" spans="1:5" ht="47.25" customHeight="1">
      <c r="A33" s="40" t="s">
        <v>44</v>
      </c>
      <c r="B33" s="135" t="s">
        <v>43</v>
      </c>
      <c r="C33" s="135"/>
      <c r="D33" s="118">
        <f>D34</f>
        <v>100</v>
      </c>
      <c r="E33" s="118">
        <f>E34</f>
        <v>100</v>
      </c>
    </row>
    <row r="34" spans="1:5" ht="35.25" customHeight="1">
      <c r="A34" s="40" t="s">
        <v>30</v>
      </c>
      <c r="B34" s="135" t="s">
        <v>43</v>
      </c>
      <c r="C34" s="135" t="s">
        <v>31</v>
      </c>
      <c r="D34" s="118">
        <v>100</v>
      </c>
      <c r="E34" s="118">
        <v>100</v>
      </c>
    </row>
    <row r="35" spans="1:5" ht="89.25" customHeight="1">
      <c r="A35" s="138" t="s">
        <v>213</v>
      </c>
      <c r="B35" s="140" t="s">
        <v>215</v>
      </c>
      <c r="C35" s="140"/>
      <c r="D35" s="141">
        <f>D36+D41+D44+D49</f>
        <v>403889.43</v>
      </c>
      <c r="E35" s="141">
        <f>E36+E41+E44+E49</f>
        <v>412306.55</v>
      </c>
    </row>
    <row r="36" spans="1:5" ht="53.25" customHeight="1">
      <c r="A36" s="130" t="s">
        <v>216</v>
      </c>
      <c r="B36" s="132" t="s">
        <v>217</v>
      </c>
      <c r="C36" s="132"/>
      <c r="D36" s="133">
        <f>D37</f>
        <v>9321</v>
      </c>
      <c r="E36" s="133">
        <f>E37</f>
        <v>9321</v>
      </c>
    </row>
    <row r="37" spans="1:5" ht="40.5" customHeight="1">
      <c r="A37" s="40" t="s">
        <v>218</v>
      </c>
      <c r="B37" s="135" t="s">
        <v>217</v>
      </c>
      <c r="C37" s="135"/>
      <c r="D37" s="118">
        <f>D38+D39+D40</f>
        <v>9321</v>
      </c>
      <c r="E37" s="118">
        <f>E38+E39+E40</f>
        <v>9321</v>
      </c>
    </row>
    <row r="38" spans="1:5" ht="100.5" customHeight="1">
      <c r="A38" s="40" t="s">
        <v>25</v>
      </c>
      <c r="B38" s="135" t="s">
        <v>217</v>
      </c>
      <c r="C38" s="135" t="s">
        <v>26</v>
      </c>
      <c r="D38" s="118">
        <v>7980.14</v>
      </c>
      <c r="E38" s="118">
        <v>7980.14</v>
      </c>
    </row>
    <row r="39" spans="1:5" ht="42.75" customHeight="1">
      <c r="A39" s="40" t="s">
        <v>30</v>
      </c>
      <c r="B39" s="135" t="s">
        <v>217</v>
      </c>
      <c r="C39" s="135" t="s">
        <v>31</v>
      </c>
      <c r="D39" s="118">
        <v>1337.86</v>
      </c>
      <c r="E39" s="118">
        <v>1337.86</v>
      </c>
    </row>
    <row r="40" spans="1:5" ht="24" customHeight="1">
      <c r="A40" s="40" t="s">
        <v>324</v>
      </c>
      <c r="B40" s="135" t="s">
        <v>217</v>
      </c>
      <c r="C40" s="135" t="s">
        <v>38</v>
      </c>
      <c r="D40" s="118">
        <v>3</v>
      </c>
      <c r="E40" s="118">
        <v>3</v>
      </c>
    </row>
    <row r="41" spans="1:5" ht="63">
      <c r="A41" s="130" t="s">
        <v>327</v>
      </c>
      <c r="B41" s="132" t="s">
        <v>220</v>
      </c>
      <c r="C41" s="132"/>
      <c r="D41" s="133">
        <f>D42</f>
        <v>315</v>
      </c>
      <c r="E41" s="133">
        <f>E42</f>
        <v>315</v>
      </c>
    </row>
    <row r="42" spans="1:5" ht="30.75" customHeight="1">
      <c r="A42" s="40" t="s">
        <v>221</v>
      </c>
      <c r="B42" s="135" t="s">
        <v>220</v>
      </c>
      <c r="C42" s="135"/>
      <c r="D42" s="118">
        <f>D43</f>
        <v>315</v>
      </c>
      <c r="E42" s="118">
        <f>E43</f>
        <v>315</v>
      </c>
    </row>
    <row r="43" spans="1:5" ht="39.75" customHeight="1">
      <c r="A43" s="40" t="s">
        <v>30</v>
      </c>
      <c r="B43" s="135" t="s">
        <v>220</v>
      </c>
      <c r="C43" s="135" t="s">
        <v>31</v>
      </c>
      <c r="D43" s="118">
        <v>315</v>
      </c>
      <c r="E43" s="118">
        <v>315</v>
      </c>
    </row>
    <row r="44" spans="1:5" ht="37.5" customHeight="1">
      <c r="A44" s="146" t="s">
        <v>222</v>
      </c>
      <c r="B44" s="148" t="s">
        <v>223</v>
      </c>
      <c r="C44" s="148"/>
      <c r="D44" s="154">
        <f>D45</f>
        <v>147645.25</v>
      </c>
      <c r="E44" s="154">
        <f>E45</f>
        <v>152539.57</v>
      </c>
    </row>
    <row r="45" spans="1:5" ht="87.75" customHeight="1">
      <c r="A45" s="130" t="s">
        <v>328</v>
      </c>
      <c r="B45" s="132" t="s">
        <v>225</v>
      </c>
      <c r="C45" s="132"/>
      <c r="D45" s="133">
        <f>D46+D47</f>
        <v>147645.25</v>
      </c>
      <c r="E45" s="133">
        <f>E46+E47</f>
        <v>152539.57</v>
      </c>
    </row>
    <row r="46" spans="1:5" ht="55.5" customHeight="1">
      <c r="A46" s="40" t="s">
        <v>239</v>
      </c>
      <c r="B46" s="135" t="s">
        <v>225</v>
      </c>
      <c r="C46" s="135" t="s">
        <v>116</v>
      </c>
      <c r="D46" s="118">
        <v>49307.33</v>
      </c>
      <c r="E46" s="118">
        <v>49307.33</v>
      </c>
    </row>
    <row r="47" spans="1:5" ht="105.75" customHeight="1">
      <c r="A47" s="180" t="s">
        <v>226</v>
      </c>
      <c r="B47" s="137" t="s">
        <v>227</v>
      </c>
      <c r="C47" s="137"/>
      <c r="D47" s="43">
        <f>D48</f>
        <v>98337.92</v>
      </c>
      <c r="E47" s="43">
        <f>E48</f>
        <v>103232.24</v>
      </c>
    </row>
    <row r="48" spans="1:5" ht="55.5" customHeight="1">
      <c r="A48" s="176" t="s">
        <v>239</v>
      </c>
      <c r="B48" s="135" t="s">
        <v>227</v>
      </c>
      <c r="C48" s="135" t="s">
        <v>116</v>
      </c>
      <c r="D48" s="118">
        <v>98337.92</v>
      </c>
      <c r="E48" s="118">
        <v>103232.24</v>
      </c>
    </row>
    <row r="49" spans="1:5" ht="31.5">
      <c r="A49" s="146" t="s">
        <v>228</v>
      </c>
      <c r="B49" s="148" t="s">
        <v>229</v>
      </c>
      <c r="C49" s="148"/>
      <c r="D49" s="154">
        <f>D50+D62</f>
        <v>246608.18</v>
      </c>
      <c r="E49" s="149">
        <f>E50+E62</f>
        <v>250130.97999999998</v>
      </c>
    </row>
    <row r="50" spans="1:5" ht="114" customHeight="1">
      <c r="A50" s="130" t="s">
        <v>230</v>
      </c>
      <c r="B50" s="132" t="s">
        <v>231</v>
      </c>
      <c r="C50" s="132"/>
      <c r="D50" s="133">
        <f>D51+D53+D55+D57+D59</f>
        <v>211519.18</v>
      </c>
      <c r="E50" s="150">
        <f>E51+E53+E55+E57+E59</f>
        <v>215041.97999999998</v>
      </c>
    </row>
    <row r="51" spans="1:5" ht="64.5" customHeight="1">
      <c r="A51" s="40" t="s">
        <v>232</v>
      </c>
      <c r="B51" s="135" t="s">
        <v>233</v>
      </c>
      <c r="C51" s="135"/>
      <c r="D51" s="118">
        <f>D52</f>
        <v>139659.03</v>
      </c>
      <c r="E51" s="152">
        <f>E52</f>
        <v>155181.83</v>
      </c>
    </row>
    <row r="52" spans="1:5" ht="47.25">
      <c r="A52" s="40" t="s">
        <v>239</v>
      </c>
      <c r="B52" s="135" t="s">
        <v>233</v>
      </c>
      <c r="C52" s="135" t="s">
        <v>116</v>
      </c>
      <c r="D52" s="118">
        <v>139659.03</v>
      </c>
      <c r="E52" s="152">
        <v>155181.83</v>
      </c>
    </row>
    <row r="53" spans="1:5" ht="63" customHeight="1">
      <c r="A53" s="49" t="s">
        <v>234</v>
      </c>
      <c r="B53" s="137" t="s">
        <v>235</v>
      </c>
      <c r="C53" s="137"/>
      <c r="D53" s="43">
        <f>D54</f>
        <v>65150.8</v>
      </c>
      <c r="E53" s="223">
        <f>E54</f>
        <v>53150.8</v>
      </c>
    </row>
    <row r="54" spans="1:5" ht="47.25">
      <c r="A54" s="40" t="s">
        <v>239</v>
      </c>
      <c r="B54" s="135" t="s">
        <v>235</v>
      </c>
      <c r="C54" s="135" t="s">
        <v>116</v>
      </c>
      <c r="D54" s="118">
        <v>65150.8</v>
      </c>
      <c r="E54" s="224">
        <v>53150.8</v>
      </c>
    </row>
    <row r="55" spans="1:5" ht="37.5" customHeight="1">
      <c r="A55" s="49" t="s">
        <v>236</v>
      </c>
      <c r="B55" s="137" t="s">
        <v>237</v>
      </c>
      <c r="C55" s="137"/>
      <c r="D55" s="43">
        <f>D56</f>
        <v>2138.8</v>
      </c>
      <c r="E55" s="151">
        <f>E56</f>
        <v>2138.8</v>
      </c>
    </row>
    <row r="56" spans="1:5" ht="55.5" customHeight="1">
      <c r="A56" s="40" t="s">
        <v>239</v>
      </c>
      <c r="B56" s="135" t="s">
        <v>237</v>
      </c>
      <c r="C56" s="135" t="s">
        <v>116</v>
      </c>
      <c r="D56" s="118">
        <v>2138.8</v>
      </c>
      <c r="E56" s="152">
        <v>2138.8</v>
      </c>
    </row>
    <row r="57" spans="1:5" ht="51.75" customHeight="1">
      <c r="A57" s="49" t="s">
        <v>238</v>
      </c>
      <c r="B57" s="137" t="s">
        <v>240</v>
      </c>
      <c r="C57" s="137"/>
      <c r="D57" s="43">
        <f>D58</f>
        <v>2637</v>
      </c>
      <c r="E57" s="43">
        <f>E58</f>
        <v>2637</v>
      </c>
    </row>
    <row r="58" spans="1:5" ht="47.25">
      <c r="A58" s="40" t="s">
        <v>239</v>
      </c>
      <c r="B58" s="135" t="s">
        <v>240</v>
      </c>
      <c r="C58" s="135" t="s">
        <v>116</v>
      </c>
      <c r="D58" s="118">
        <v>2637</v>
      </c>
      <c r="E58" s="118">
        <v>2637</v>
      </c>
    </row>
    <row r="59" spans="1:5" ht="15.75">
      <c r="A59" s="49" t="s">
        <v>241</v>
      </c>
      <c r="B59" s="137" t="s">
        <v>242</v>
      </c>
      <c r="C59" s="137"/>
      <c r="D59" s="43">
        <f>D60</f>
        <v>1933.55</v>
      </c>
      <c r="E59" s="43">
        <f>E60</f>
        <v>1933.55</v>
      </c>
    </row>
    <row r="60" spans="1:5" ht="47.25">
      <c r="A60" s="40" t="s">
        <v>239</v>
      </c>
      <c r="B60" s="135" t="s">
        <v>242</v>
      </c>
      <c r="C60" s="135" t="s">
        <v>116</v>
      </c>
      <c r="D60" s="118">
        <v>1933.55</v>
      </c>
      <c r="E60" s="118">
        <v>1933.55</v>
      </c>
    </row>
    <row r="61" spans="1:5" ht="36.75" customHeight="1">
      <c r="A61" s="220" t="s">
        <v>329</v>
      </c>
      <c r="B61" s="221" t="s">
        <v>244</v>
      </c>
      <c r="C61" s="221"/>
      <c r="D61" s="188">
        <f>D62</f>
        <v>35089</v>
      </c>
      <c r="E61" s="188">
        <f>E62</f>
        <v>35089</v>
      </c>
    </row>
    <row r="62" spans="1:5" ht="35.25" customHeight="1">
      <c r="A62" s="130" t="s">
        <v>330</v>
      </c>
      <c r="B62" s="132" t="s">
        <v>331</v>
      </c>
      <c r="C62" s="132"/>
      <c r="D62" s="133">
        <f>SUM(D63)</f>
        <v>35089</v>
      </c>
      <c r="E62" s="133">
        <f>SUM(E63)</f>
        <v>35089</v>
      </c>
    </row>
    <row r="63" spans="1:5" ht="47.25" customHeight="1">
      <c r="A63" s="40" t="s">
        <v>245</v>
      </c>
      <c r="B63" s="135" t="s">
        <v>246</v>
      </c>
      <c r="C63" s="135"/>
      <c r="D63" s="118">
        <f>D64</f>
        <v>35089</v>
      </c>
      <c r="E63" s="118">
        <f>E64</f>
        <v>35089</v>
      </c>
    </row>
    <row r="64" spans="1:5" ht="51.75" customHeight="1">
      <c r="A64" s="40" t="s">
        <v>239</v>
      </c>
      <c r="B64" s="135" t="s">
        <v>246</v>
      </c>
      <c r="C64" s="135" t="s">
        <v>116</v>
      </c>
      <c r="D64" s="118">
        <v>35089</v>
      </c>
      <c r="E64" s="118">
        <v>35089</v>
      </c>
    </row>
    <row r="65" spans="1:5" ht="31.5">
      <c r="A65" s="138" t="s">
        <v>127</v>
      </c>
      <c r="B65" s="140" t="s">
        <v>128</v>
      </c>
      <c r="C65" s="140"/>
      <c r="D65" s="141">
        <f>D66+D70+D88+D94+D100+D78+D74+D110+D114</f>
        <v>36575.88</v>
      </c>
      <c r="E65" s="141">
        <f>E66+E70+E88+E94+E100+E78+E74+E110+E114</f>
        <v>36864.06</v>
      </c>
    </row>
    <row r="66" spans="1:5" ht="80.25" customHeight="1">
      <c r="A66" s="130" t="s">
        <v>182</v>
      </c>
      <c r="B66" s="132" t="s">
        <v>183</v>
      </c>
      <c r="C66" s="132"/>
      <c r="D66" s="133">
        <f>D67</f>
        <v>1648.57</v>
      </c>
      <c r="E66" s="133">
        <f>E67</f>
        <v>1663.59</v>
      </c>
    </row>
    <row r="67" spans="1:5" ht="63">
      <c r="A67" s="40" t="s">
        <v>184</v>
      </c>
      <c r="B67" s="135" t="s">
        <v>183</v>
      </c>
      <c r="C67" s="132"/>
      <c r="D67" s="118">
        <f>D68+D69</f>
        <v>1648.57</v>
      </c>
      <c r="E67" s="118">
        <f>E68+E69</f>
        <v>1663.59</v>
      </c>
    </row>
    <row r="68" spans="1:5" ht="100.5" customHeight="1">
      <c r="A68" s="40" t="s">
        <v>25</v>
      </c>
      <c r="B68" s="135" t="s">
        <v>183</v>
      </c>
      <c r="C68" s="135" t="s">
        <v>26</v>
      </c>
      <c r="D68" s="118">
        <v>1560</v>
      </c>
      <c r="E68" s="118">
        <v>1575.02</v>
      </c>
    </row>
    <row r="69" spans="1:5" ht="40.5" customHeight="1">
      <c r="A69" s="40" t="s">
        <v>30</v>
      </c>
      <c r="B69" s="135" t="s">
        <v>183</v>
      </c>
      <c r="C69" s="135" t="s">
        <v>31</v>
      </c>
      <c r="D69" s="118">
        <v>88.57</v>
      </c>
      <c r="E69" s="118">
        <v>88.57</v>
      </c>
    </row>
    <row r="70" spans="1:5" ht="75.75" customHeight="1">
      <c r="A70" s="130" t="s">
        <v>332</v>
      </c>
      <c r="B70" s="132" t="s">
        <v>40</v>
      </c>
      <c r="C70" s="132"/>
      <c r="D70" s="133">
        <f>D71</f>
        <v>811</v>
      </c>
      <c r="E70" s="133">
        <f>E71</f>
        <v>818</v>
      </c>
    </row>
    <row r="71" spans="1:5" ht="90.75" customHeight="1">
      <c r="A71" s="40" t="s">
        <v>41</v>
      </c>
      <c r="B71" s="135" t="s">
        <v>40</v>
      </c>
      <c r="C71" s="135"/>
      <c r="D71" s="118">
        <f>D72+D73</f>
        <v>811</v>
      </c>
      <c r="E71" s="118">
        <f>E72+E73</f>
        <v>818</v>
      </c>
    </row>
    <row r="72" spans="1:5" ht="93" customHeight="1">
      <c r="A72" s="40" t="s">
        <v>25</v>
      </c>
      <c r="B72" s="135" t="s">
        <v>40</v>
      </c>
      <c r="C72" s="135" t="s">
        <v>26</v>
      </c>
      <c r="D72" s="118">
        <v>561</v>
      </c>
      <c r="E72" s="118">
        <v>568</v>
      </c>
    </row>
    <row r="73" spans="1:5" ht="50.25" customHeight="1">
      <c r="A73" s="40" t="s">
        <v>30</v>
      </c>
      <c r="B73" s="135" t="s">
        <v>40</v>
      </c>
      <c r="C73" s="135" t="s">
        <v>31</v>
      </c>
      <c r="D73" s="118">
        <v>250</v>
      </c>
      <c r="E73" s="118">
        <v>250</v>
      </c>
    </row>
    <row r="74" spans="1:5" ht="57.75" customHeight="1">
      <c r="A74" s="130" t="s">
        <v>133</v>
      </c>
      <c r="B74" s="132" t="s">
        <v>134</v>
      </c>
      <c r="C74" s="132"/>
      <c r="D74" s="133">
        <f>D75</f>
        <v>570</v>
      </c>
      <c r="E74" s="133">
        <f>E75</f>
        <v>570</v>
      </c>
    </row>
    <row r="75" spans="1:5" ht="39.75" customHeight="1">
      <c r="A75" s="49" t="s">
        <v>135</v>
      </c>
      <c r="B75" s="137" t="s">
        <v>134</v>
      </c>
      <c r="C75" s="137"/>
      <c r="D75" s="43">
        <f>D76+D77</f>
        <v>570</v>
      </c>
      <c r="E75" s="43">
        <f>E76+E77</f>
        <v>570</v>
      </c>
    </row>
    <row r="76" spans="1:5" ht="39.75" customHeight="1">
      <c r="A76" s="40" t="s">
        <v>30</v>
      </c>
      <c r="B76" s="135" t="s">
        <v>134</v>
      </c>
      <c r="C76" s="135" t="s">
        <v>31</v>
      </c>
      <c r="D76" s="118">
        <v>470</v>
      </c>
      <c r="E76" s="118">
        <v>470</v>
      </c>
    </row>
    <row r="77" spans="1:5" ht="39.75" customHeight="1">
      <c r="A77" s="40" t="s">
        <v>136</v>
      </c>
      <c r="B77" s="135" t="s">
        <v>134</v>
      </c>
      <c r="C77" s="135" t="s">
        <v>137</v>
      </c>
      <c r="D77" s="118">
        <v>100</v>
      </c>
      <c r="E77" s="118">
        <v>100</v>
      </c>
    </row>
    <row r="78" spans="1:5" ht="51.75" customHeight="1">
      <c r="A78" s="167" t="s">
        <v>138</v>
      </c>
      <c r="B78" s="169" t="s">
        <v>139</v>
      </c>
      <c r="C78" s="169"/>
      <c r="D78" s="170">
        <f>D79</f>
        <v>5904</v>
      </c>
      <c r="E78" s="170">
        <f>E79</f>
        <v>5904</v>
      </c>
    </row>
    <row r="79" spans="1:5" ht="51.75" customHeight="1">
      <c r="A79" s="171" t="s">
        <v>140</v>
      </c>
      <c r="B79" s="173" t="s">
        <v>141</v>
      </c>
      <c r="C79" s="173"/>
      <c r="D79" s="174">
        <f>D80+D82+D84+D86</f>
        <v>5904</v>
      </c>
      <c r="E79" s="174">
        <f>E80+E82+E84+E86</f>
        <v>5904</v>
      </c>
    </row>
    <row r="80" spans="1:5" ht="183.75" customHeight="1">
      <c r="A80" s="49" t="s">
        <v>333</v>
      </c>
      <c r="B80" s="137" t="s">
        <v>141</v>
      </c>
      <c r="C80" s="137"/>
      <c r="D80" s="43">
        <f>D81</f>
        <v>2750</v>
      </c>
      <c r="E80" s="43">
        <f>E81</f>
        <v>2750</v>
      </c>
    </row>
    <row r="81" spans="1:5" ht="31.5">
      <c r="A81" s="40" t="s">
        <v>136</v>
      </c>
      <c r="B81" s="135" t="s">
        <v>141</v>
      </c>
      <c r="C81" s="135" t="s">
        <v>137</v>
      </c>
      <c r="D81" s="118">
        <v>2750</v>
      </c>
      <c r="E81" s="118">
        <v>2750</v>
      </c>
    </row>
    <row r="82" spans="1:5" ht="176.25" customHeight="1">
      <c r="A82" s="49" t="s">
        <v>334</v>
      </c>
      <c r="B82" s="137" t="s">
        <v>144</v>
      </c>
      <c r="C82" s="137"/>
      <c r="D82" s="43">
        <f>D83</f>
        <v>1739</v>
      </c>
      <c r="E82" s="43">
        <f>E83</f>
        <v>1739</v>
      </c>
    </row>
    <row r="83" spans="1:5" ht="31.5">
      <c r="A83" s="40" t="s">
        <v>136</v>
      </c>
      <c r="B83" s="135" t="s">
        <v>144</v>
      </c>
      <c r="C83" s="135" t="s">
        <v>137</v>
      </c>
      <c r="D83" s="118">
        <f>1000+150+250+139+100+100</f>
        <v>1739</v>
      </c>
      <c r="E83" s="118">
        <f>1000+150+250+139+100+100</f>
        <v>1739</v>
      </c>
    </row>
    <row r="84" spans="1:5" ht="129.75" customHeight="1">
      <c r="A84" s="49" t="s">
        <v>145</v>
      </c>
      <c r="B84" s="137" t="s">
        <v>146</v>
      </c>
      <c r="C84" s="137"/>
      <c r="D84" s="43">
        <f>D85</f>
        <v>1380</v>
      </c>
      <c r="E84" s="43">
        <f>E85</f>
        <v>1380</v>
      </c>
    </row>
    <row r="85" spans="1:5" ht="31.5">
      <c r="A85" s="40" t="s">
        <v>136</v>
      </c>
      <c r="B85" s="135" t="s">
        <v>146</v>
      </c>
      <c r="C85" s="135" t="s">
        <v>137</v>
      </c>
      <c r="D85" s="118">
        <v>1380</v>
      </c>
      <c r="E85" s="118">
        <v>1380</v>
      </c>
    </row>
    <row r="86" spans="1:5" ht="80.25" customHeight="1">
      <c r="A86" s="49" t="s">
        <v>335</v>
      </c>
      <c r="B86" s="137" t="s">
        <v>148</v>
      </c>
      <c r="C86" s="137"/>
      <c r="D86" s="43">
        <f>D87</f>
        <v>35</v>
      </c>
      <c r="E86" s="43">
        <f>E87</f>
        <v>35</v>
      </c>
    </row>
    <row r="87" spans="1:5" ht="31.5">
      <c r="A87" s="40" t="s">
        <v>136</v>
      </c>
      <c r="B87" s="135" t="s">
        <v>148</v>
      </c>
      <c r="C87" s="135" t="s">
        <v>137</v>
      </c>
      <c r="D87" s="118">
        <v>35</v>
      </c>
      <c r="E87" s="118">
        <v>35</v>
      </c>
    </row>
    <row r="88" spans="1:5" ht="63">
      <c r="A88" s="146" t="s">
        <v>177</v>
      </c>
      <c r="B88" s="148" t="s">
        <v>178</v>
      </c>
      <c r="C88" s="148"/>
      <c r="D88" s="154">
        <f>D89</f>
        <v>7993.360000000001</v>
      </c>
      <c r="E88" s="154">
        <f>E89</f>
        <v>8243.35</v>
      </c>
    </row>
    <row r="89" spans="1:5" ht="47.25">
      <c r="A89" s="130" t="s">
        <v>129</v>
      </c>
      <c r="B89" s="132" t="s">
        <v>130</v>
      </c>
      <c r="C89" s="132"/>
      <c r="D89" s="133">
        <f>D90+D92</f>
        <v>7993.360000000001</v>
      </c>
      <c r="E89" s="133">
        <f>E90+E92</f>
        <v>8243.35</v>
      </c>
    </row>
    <row r="90" spans="1:5" ht="63">
      <c r="A90" s="49" t="s">
        <v>336</v>
      </c>
      <c r="B90" s="137" t="s">
        <v>132</v>
      </c>
      <c r="C90" s="137"/>
      <c r="D90" s="43">
        <f>D91</f>
        <v>7740.59</v>
      </c>
      <c r="E90" s="43">
        <f>E91</f>
        <v>7988.29</v>
      </c>
    </row>
    <row r="91" spans="1:5" ht="47.25">
      <c r="A91" s="40" t="s">
        <v>239</v>
      </c>
      <c r="B91" s="135" t="s">
        <v>132</v>
      </c>
      <c r="C91" s="135" t="s">
        <v>116</v>
      </c>
      <c r="D91" s="118">
        <v>7740.59</v>
      </c>
      <c r="E91" s="118">
        <v>7988.29</v>
      </c>
    </row>
    <row r="92" spans="1:5" ht="104.25" customHeight="1">
      <c r="A92" s="49" t="s">
        <v>180</v>
      </c>
      <c r="B92" s="137" t="s">
        <v>181</v>
      </c>
      <c r="C92" s="137"/>
      <c r="D92" s="43">
        <f>D93</f>
        <v>252.77</v>
      </c>
      <c r="E92" s="43">
        <f>E93</f>
        <v>255.06</v>
      </c>
    </row>
    <row r="93" spans="1:5" ht="98.25" customHeight="1">
      <c r="A93" s="40" t="s">
        <v>25</v>
      </c>
      <c r="B93" s="135" t="s">
        <v>181</v>
      </c>
      <c r="C93" s="135" t="s">
        <v>26</v>
      </c>
      <c r="D93" s="118">
        <v>252.77</v>
      </c>
      <c r="E93" s="118">
        <v>255.06</v>
      </c>
    </row>
    <row r="94" spans="1:5" ht="55.5" customHeight="1">
      <c r="A94" s="146" t="s">
        <v>170</v>
      </c>
      <c r="B94" s="148" t="s">
        <v>171</v>
      </c>
      <c r="C94" s="148"/>
      <c r="D94" s="154">
        <f>D95+D98</f>
        <v>9082.89</v>
      </c>
      <c r="E94" s="154">
        <f>E95+E98</f>
        <v>9099.060000000001</v>
      </c>
    </row>
    <row r="95" spans="1:5" ht="47.25">
      <c r="A95" s="130" t="s">
        <v>337</v>
      </c>
      <c r="B95" s="132" t="s">
        <v>173</v>
      </c>
      <c r="C95" s="132"/>
      <c r="D95" s="133">
        <f>D96</f>
        <v>1782.33</v>
      </c>
      <c r="E95" s="133">
        <f>E96</f>
        <v>1798.5</v>
      </c>
    </row>
    <row r="96" spans="1:5" ht="108" customHeight="1">
      <c r="A96" s="49" t="s">
        <v>174</v>
      </c>
      <c r="B96" s="137" t="s">
        <v>173</v>
      </c>
      <c r="C96" s="137"/>
      <c r="D96" s="43">
        <f>D97</f>
        <v>1782.33</v>
      </c>
      <c r="E96" s="43">
        <f>E97</f>
        <v>1798.5</v>
      </c>
    </row>
    <row r="97" spans="1:5" ht="106.5" customHeight="1">
      <c r="A97" s="40" t="s">
        <v>25</v>
      </c>
      <c r="B97" s="135" t="s">
        <v>173</v>
      </c>
      <c r="C97" s="135" t="s">
        <v>26</v>
      </c>
      <c r="D97" s="118">
        <v>1782.33</v>
      </c>
      <c r="E97" s="118">
        <v>1798.5</v>
      </c>
    </row>
    <row r="98" spans="1:5" ht="127.5" customHeight="1">
      <c r="A98" s="49" t="s">
        <v>175</v>
      </c>
      <c r="B98" s="137" t="s">
        <v>176</v>
      </c>
      <c r="C98" s="137"/>
      <c r="D98" s="43">
        <f>D99</f>
        <v>7300.56</v>
      </c>
      <c r="E98" s="43">
        <f>E99</f>
        <v>7300.56</v>
      </c>
    </row>
    <row r="99" spans="1:5" ht="41.25" customHeight="1">
      <c r="A99" s="40" t="s">
        <v>136</v>
      </c>
      <c r="B99" s="135" t="s">
        <v>176</v>
      </c>
      <c r="C99" s="135" t="s">
        <v>137</v>
      </c>
      <c r="D99" s="118">
        <v>7300.56</v>
      </c>
      <c r="E99" s="118">
        <v>7300.56</v>
      </c>
    </row>
    <row r="100" spans="1:5" ht="42.75" customHeight="1">
      <c r="A100" s="146" t="s">
        <v>149</v>
      </c>
      <c r="B100" s="148" t="s">
        <v>150</v>
      </c>
      <c r="C100" s="148"/>
      <c r="D100" s="222">
        <f>D101+D106+D108</f>
        <v>7390.17</v>
      </c>
      <c r="E100" s="222">
        <f>E101+E106+E108</f>
        <v>7390.17</v>
      </c>
    </row>
    <row r="101" spans="1:5" ht="47.25">
      <c r="A101" s="130" t="s">
        <v>151</v>
      </c>
      <c r="B101" s="132" t="s">
        <v>338</v>
      </c>
      <c r="C101" s="132"/>
      <c r="D101" s="133">
        <f>D102+D104</f>
        <v>4010.17</v>
      </c>
      <c r="E101" s="133">
        <f>E102+E104</f>
        <v>4010.17</v>
      </c>
    </row>
    <row r="102" spans="1:5" ht="48" customHeight="1">
      <c r="A102" s="49" t="s">
        <v>153</v>
      </c>
      <c r="B102" s="137" t="s">
        <v>152</v>
      </c>
      <c r="C102" s="137"/>
      <c r="D102" s="43">
        <f>D103</f>
        <v>2239.04</v>
      </c>
      <c r="E102" s="43">
        <f>E103</f>
        <v>2239.04</v>
      </c>
    </row>
    <row r="103" spans="1:5" ht="45" customHeight="1">
      <c r="A103" s="40" t="s">
        <v>30</v>
      </c>
      <c r="B103" s="135" t="s">
        <v>152</v>
      </c>
      <c r="C103" s="135" t="s">
        <v>31</v>
      </c>
      <c r="D103" s="118">
        <v>2239.04</v>
      </c>
      <c r="E103" s="118">
        <v>2239.04</v>
      </c>
    </row>
    <row r="104" spans="1:5" ht="51" customHeight="1">
      <c r="A104" s="49" t="s">
        <v>154</v>
      </c>
      <c r="B104" s="137" t="s">
        <v>155</v>
      </c>
      <c r="C104" s="137"/>
      <c r="D104" s="43">
        <f>D105</f>
        <v>1771.13</v>
      </c>
      <c r="E104" s="43">
        <f>E105</f>
        <v>1771.13</v>
      </c>
    </row>
    <row r="105" spans="1:5" ht="45.75" customHeight="1">
      <c r="A105" s="40" t="s">
        <v>30</v>
      </c>
      <c r="B105" s="135" t="s">
        <v>155</v>
      </c>
      <c r="C105" s="135" t="s">
        <v>31</v>
      </c>
      <c r="D105" s="118">
        <v>1771.13</v>
      </c>
      <c r="E105" s="118">
        <v>1771.13</v>
      </c>
    </row>
    <row r="106" spans="1:5" ht="48.75" customHeight="1">
      <c r="A106" s="49" t="s">
        <v>156</v>
      </c>
      <c r="B106" s="137" t="s">
        <v>157</v>
      </c>
      <c r="C106" s="137"/>
      <c r="D106" s="43">
        <f>D107</f>
        <v>3280</v>
      </c>
      <c r="E106" s="43">
        <f>E107</f>
        <v>3280</v>
      </c>
    </row>
    <row r="107" spans="1:5" ht="48.75" customHeight="1">
      <c r="A107" s="40" t="s">
        <v>30</v>
      </c>
      <c r="B107" s="135" t="s">
        <v>157</v>
      </c>
      <c r="C107" s="135" t="s">
        <v>31</v>
      </c>
      <c r="D107" s="118">
        <v>3280</v>
      </c>
      <c r="E107" s="118">
        <v>3280</v>
      </c>
    </row>
    <row r="108" spans="1:5" ht="48.75" customHeight="1">
      <c r="A108" s="49" t="s">
        <v>158</v>
      </c>
      <c r="B108" s="137" t="s">
        <v>159</v>
      </c>
      <c r="C108" s="137"/>
      <c r="D108" s="43">
        <f>D109</f>
        <v>100</v>
      </c>
      <c r="E108" s="43">
        <f>E109</f>
        <v>100</v>
      </c>
    </row>
    <row r="109" spans="1:5" ht="50.25" customHeight="1">
      <c r="A109" s="40" t="s">
        <v>30</v>
      </c>
      <c r="B109" s="135" t="s">
        <v>159</v>
      </c>
      <c r="C109" s="135" t="s">
        <v>31</v>
      </c>
      <c r="D109" s="118">
        <v>100</v>
      </c>
      <c r="E109" s="118">
        <v>100</v>
      </c>
    </row>
    <row r="110" spans="1:5" ht="24" customHeight="1">
      <c r="A110" s="154" t="s">
        <v>160</v>
      </c>
      <c r="B110" s="148" t="s">
        <v>161</v>
      </c>
      <c r="C110" s="148"/>
      <c r="D110" s="154">
        <f>D112</f>
        <v>100</v>
      </c>
      <c r="E110" s="154">
        <f>E112</f>
        <v>100</v>
      </c>
    </row>
    <row r="111" spans="1:5" ht="54" customHeight="1">
      <c r="A111" s="130" t="s">
        <v>162</v>
      </c>
      <c r="B111" s="132" t="s">
        <v>161</v>
      </c>
      <c r="C111" s="132"/>
      <c r="D111" s="133">
        <f>D112</f>
        <v>100</v>
      </c>
      <c r="E111" s="133">
        <f>E112</f>
        <v>100</v>
      </c>
    </row>
    <row r="112" spans="1:5" ht="59.25" customHeight="1">
      <c r="A112" s="162" t="s">
        <v>163</v>
      </c>
      <c r="B112" s="137" t="s">
        <v>161</v>
      </c>
      <c r="C112" s="137"/>
      <c r="D112" s="43">
        <f>D113</f>
        <v>100</v>
      </c>
      <c r="E112" s="43">
        <f>E113</f>
        <v>100</v>
      </c>
    </row>
    <row r="113" spans="1:5" ht="37.5" customHeight="1">
      <c r="A113" s="176" t="s">
        <v>30</v>
      </c>
      <c r="B113" s="135" t="s">
        <v>161</v>
      </c>
      <c r="C113" s="135" t="s">
        <v>137</v>
      </c>
      <c r="D113" s="118">
        <v>100</v>
      </c>
      <c r="E113" s="118">
        <v>100</v>
      </c>
    </row>
    <row r="114" spans="1:5" ht="45" customHeight="1">
      <c r="A114" s="178" t="s">
        <v>164</v>
      </c>
      <c r="B114" s="148" t="s">
        <v>165</v>
      </c>
      <c r="C114" s="148"/>
      <c r="D114" s="154">
        <f>D115</f>
        <v>3075.8900000000003</v>
      </c>
      <c r="E114" s="154">
        <f>E115</f>
        <v>3075.8900000000003</v>
      </c>
    </row>
    <row r="115" spans="1:5" ht="45.75" customHeight="1">
      <c r="A115" s="180" t="s">
        <v>339</v>
      </c>
      <c r="B115" s="132" t="s">
        <v>165</v>
      </c>
      <c r="C115" s="132"/>
      <c r="D115" s="133">
        <f>D116+D118</f>
        <v>3075.8900000000003</v>
      </c>
      <c r="E115" s="133">
        <f>E116+E118</f>
        <v>3075.8900000000003</v>
      </c>
    </row>
    <row r="116" spans="1:5" ht="62.25" customHeight="1">
      <c r="A116" s="162" t="s">
        <v>340</v>
      </c>
      <c r="B116" s="137" t="s">
        <v>165</v>
      </c>
      <c r="C116" s="132"/>
      <c r="D116" s="43">
        <f>D117</f>
        <v>2718.11</v>
      </c>
      <c r="E116" s="43">
        <f>E117</f>
        <v>2718.11</v>
      </c>
    </row>
    <row r="117" spans="1:5" ht="48" customHeight="1">
      <c r="A117" s="176" t="s">
        <v>136</v>
      </c>
      <c r="B117" s="135" t="s">
        <v>165</v>
      </c>
      <c r="C117" s="135" t="s">
        <v>137</v>
      </c>
      <c r="D117" s="118">
        <v>2718.11</v>
      </c>
      <c r="E117" s="118">
        <v>2718.11</v>
      </c>
    </row>
    <row r="118" spans="1:5" ht="48" customHeight="1">
      <c r="A118" s="162" t="s">
        <v>168</v>
      </c>
      <c r="B118" s="137" t="s">
        <v>169</v>
      </c>
      <c r="C118" s="137"/>
      <c r="D118" s="43">
        <f>D119</f>
        <v>357.78</v>
      </c>
      <c r="E118" s="43">
        <f>E119</f>
        <v>357.78</v>
      </c>
    </row>
    <row r="119" spans="1:5" ht="48" customHeight="1">
      <c r="A119" s="176" t="s">
        <v>136</v>
      </c>
      <c r="B119" s="135" t="s">
        <v>169</v>
      </c>
      <c r="C119" s="135" t="s">
        <v>137</v>
      </c>
      <c r="D119" s="118">
        <v>357.78</v>
      </c>
      <c r="E119" s="118">
        <v>357.78</v>
      </c>
    </row>
    <row r="120" spans="1:5" ht="42" customHeight="1">
      <c r="A120" s="138" t="s">
        <v>110</v>
      </c>
      <c r="B120" s="140" t="s">
        <v>111</v>
      </c>
      <c r="C120" s="140"/>
      <c r="D120" s="153">
        <f>D121+D124+D127+D130+D135+D133</f>
        <v>54120</v>
      </c>
      <c r="E120" s="153">
        <f>E121+E124+E127+E130+E135+E133</f>
        <v>54120</v>
      </c>
    </row>
    <row r="121" spans="1:5" ht="72" customHeight="1">
      <c r="A121" s="130" t="s">
        <v>112</v>
      </c>
      <c r="B121" s="132" t="s">
        <v>113</v>
      </c>
      <c r="C121" s="132"/>
      <c r="D121" s="150">
        <f>D122</f>
        <v>14000</v>
      </c>
      <c r="E121" s="150">
        <f>E122</f>
        <v>14000</v>
      </c>
    </row>
    <row r="122" spans="1:5" ht="45.75" customHeight="1">
      <c r="A122" s="49" t="s">
        <v>114</v>
      </c>
      <c r="B122" s="137" t="s">
        <v>113</v>
      </c>
      <c r="C122" s="137"/>
      <c r="D122" s="151">
        <f>D123</f>
        <v>14000</v>
      </c>
      <c r="E122" s="151">
        <f>E123</f>
        <v>14000</v>
      </c>
    </row>
    <row r="123" spans="1:5" ht="66" customHeight="1">
      <c r="A123" s="40" t="s">
        <v>239</v>
      </c>
      <c r="B123" s="135" t="s">
        <v>113</v>
      </c>
      <c r="C123" s="135" t="s">
        <v>116</v>
      </c>
      <c r="D123" s="152">
        <v>14000</v>
      </c>
      <c r="E123" s="152">
        <v>14000</v>
      </c>
    </row>
    <row r="124" spans="1:5" ht="68.25" customHeight="1">
      <c r="A124" s="130" t="s">
        <v>117</v>
      </c>
      <c r="B124" s="132" t="s">
        <v>118</v>
      </c>
      <c r="C124" s="132"/>
      <c r="D124" s="150">
        <f>D125</f>
        <v>35100</v>
      </c>
      <c r="E124" s="150">
        <f>E125</f>
        <v>35100</v>
      </c>
    </row>
    <row r="125" spans="1:5" ht="42" customHeight="1">
      <c r="A125" s="49" t="s">
        <v>119</v>
      </c>
      <c r="B125" s="137" t="s">
        <v>118</v>
      </c>
      <c r="C125" s="137"/>
      <c r="D125" s="151">
        <f>D126</f>
        <v>35100</v>
      </c>
      <c r="E125" s="151">
        <f>E126</f>
        <v>35100</v>
      </c>
    </row>
    <row r="126" spans="1:5" ht="60.75" customHeight="1">
      <c r="A126" s="40" t="s">
        <v>239</v>
      </c>
      <c r="B126" s="135" t="s">
        <v>118</v>
      </c>
      <c r="C126" s="135" t="s">
        <v>116</v>
      </c>
      <c r="D126" s="152">
        <v>35100</v>
      </c>
      <c r="E126" s="152">
        <v>35100</v>
      </c>
    </row>
    <row r="127" spans="1:5" ht="62.25" customHeight="1">
      <c r="A127" s="130" t="s">
        <v>120</v>
      </c>
      <c r="B127" s="132" t="s">
        <v>121</v>
      </c>
      <c r="C127" s="132"/>
      <c r="D127" s="150">
        <f>D128</f>
        <v>4100</v>
      </c>
      <c r="E127" s="150">
        <f>E128</f>
        <v>4100</v>
      </c>
    </row>
    <row r="128" spans="1:5" ht="42.75" customHeight="1">
      <c r="A128" s="49" t="s">
        <v>122</v>
      </c>
      <c r="B128" s="137" t="s">
        <v>121</v>
      </c>
      <c r="C128" s="137"/>
      <c r="D128" s="151">
        <f>D129</f>
        <v>4100</v>
      </c>
      <c r="E128" s="151">
        <f>E129</f>
        <v>4100</v>
      </c>
    </row>
    <row r="129" spans="1:5" ht="63" customHeight="1">
      <c r="A129" s="40" t="s">
        <v>239</v>
      </c>
      <c r="B129" s="135" t="s">
        <v>121</v>
      </c>
      <c r="C129" s="135" t="s">
        <v>116</v>
      </c>
      <c r="D129" s="152">
        <v>4100</v>
      </c>
      <c r="E129" s="152">
        <v>4100</v>
      </c>
    </row>
    <row r="130" spans="1:5" ht="54" customHeight="1">
      <c r="A130" s="130" t="s">
        <v>247</v>
      </c>
      <c r="B130" s="132" t="s">
        <v>248</v>
      </c>
      <c r="C130" s="132"/>
      <c r="D130" s="133">
        <f>D131</f>
        <v>420</v>
      </c>
      <c r="E130" s="133">
        <f>E131</f>
        <v>420</v>
      </c>
    </row>
    <row r="131" spans="1:5" s="58" customFormat="1" ht="46.5" customHeight="1">
      <c r="A131" s="49" t="s">
        <v>249</v>
      </c>
      <c r="B131" s="137" t="s">
        <v>248</v>
      </c>
      <c r="C131" s="137"/>
      <c r="D131" s="43">
        <f>D132</f>
        <v>420</v>
      </c>
      <c r="E131" s="43">
        <f>E132</f>
        <v>420</v>
      </c>
    </row>
    <row r="132" spans="1:5" s="58" customFormat="1" ht="44.25" customHeight="1">
      <c r="A132" s="40" t="s">
        <v>30</v>
      </c>
      <c r="B132" s="135" t="s">
        <v>248</v>
      </c>
      <c r="C132" s="135" t="s">
        <v>31</v>
      </c>
      <c r="D132" s="118">
        <v>420</v>
      </c>
      <c r="E132" s="118">
        <v>420</v>
      </c>
    </row>
    <row r="133" spans="1:5" s="58" customFormat="1" ht="44.25" customHeight="1">
      <c r="A133" s="49" t="s">
        <v>123</v>
      </c>
      <c r="B133" s="137" t="s">
        <v>341</v>
      </c>
      <c r="C133" s="137"/>
      <c r="D133" s="43">
        <f>D134</f>
        <v>0</v>
      </c>
      <c r="E133" s="43">
        <f>E134</f>
        <v>0</v>
      </c>
    </row>
    <row r="134" spans="1:5" s="58" customFormat="1" ht="44.25" customHeight="1">
      <c r="A134" s="40" t="s">
        <v>30</v>
      </c>
      <c r="B134" s="135" t="s">
        <v>341</v>
      </c>
      <c r="C134" s="135" t="s">
        <v>31</v>
      </c>
      <c r="D134" s="118">
        <v>0</v>
      </c>
      <c r="E134" s="118">
        <v>0</v>
      </c>
    </row>
    <row r="135" spans="1:5" s="58" customFormat="1" ht="44.25" customHeight="1">
      <c r="A135" s="130" t="s">
        <v>252</v>
      </c>
      <c r="B135" s="132" t="s">
        <v>253</v>
      </c>
      <c r="C135" s="132"/>
      <c r="D135" s="133">
        <f>D136</f>
        <v>500</v>
      </c>
      <c r="E135" s="133">
        <f>E136</f>
        <v>500</v>
      </c>
    </row>
    <row r="136" spans="1:5" s="58" customFormat="1" ht="44.25" customHeight="1">
      <c r="A136" s="49" t="s">
        <v>254</v>
      </c>
      <c r="B136" s="137" t="s">
        <v>253</v>
      </c>
      <c r="C136" s="137"/>
      <c r="D136" s="43">
        <f>D137</f>
        <v>500</v>
      </c>
      <c r="E136" s="43">
        <f>E137</f>
        <v>500</v>
      </c>
    </row>
    <row r="137" spans="1:5" s="58" customFormat="1" ht="45" customHeight="1">
      <c r="A137" s="40" t="s">
        <v>30</v>
      </c>
      <c r="B137" s="135" t="s">
        <v>253</v>
      </c>
      <c r="C137" s="135" t="s">
        <v>31</v>
      </c>
      <c r="D137" s="118">
        <v>500</v>
      </c>
      <c r="E137" s="118">
        <v>500</v>
      </c>
    </row>
    <row r="138" spans="1:5" ht="43.5" customHeight="1">
      <c r="A138" s="138" t="s">
        <v>80</v>
      </c>
      <c r="B138" s="140" t="s">
        <v>81</v>
      </c>
      <c r="C138" s="140"/>
      <c r="D138" s="153">
        <f>D139+D142+D154+D158+D163</f>
        <v>87496.29000000001</v>
      </c>
      <c r="E138" s="153">
        <f>E139+E142+E154+E158+E163</f>
        <v>72600.22</v>
      </c>
    </row>
    <row r="139" spans="1:5" ht="41.25" customHeight="1">
      <c r="A139" s="130" t="s">
        <v>84</v>
      </c>
      <c r="B139" s="132" t="s">
        <v>85</v>
      </c>
      <c r="C139" s="132"/>
      <c r="D139" s="150">
        <f>D140</f>
        <v>1800</v>
      </c>
      <c r="E139" s="150">
        <f>E140</f>
        <v>1800</v>
      </c>
    </row>
    <row r="140" spans="1:5" ht="60" customHeight="1">
      <c r="A140" s="49" t="s">
        <v>342</v>
      </c>
      <c r="B140" s="137" t="s">
        <v>87</v>
      </c>
      <c r="C140" s="137"/>
      <c r="D140" s="151">
        <f>D141</f>
        <v>1800</v>
      </c>
      <c r="E140" s="151">
        <f>E141</f>
        <v>1800</v>
      </c>
    </row>
    <row r="141" spans="1:5" ht="45" customHeight="1">
      <c r="A141" s="40" t="s">
        <v>30</v>
      </c>
      <c r="B141" s="135" t="s">
        <v>87</v>
      </c>
      <c r="C141" s="135" t="s">
        <v>31</v>
      </c>
      <c r="D141" s="152">
        <v>1800</v>
      </c>
      <c r="E141" s="152">
        <v>1800</v>
      </c>
    </row>
    <row r="142" spans="1:5" ht="63.75" customHeight="1">
      <c r="A142" s="130" t="s">
        <v>93</v>
      </c>
      <c r="B142" s="132" t="s">
        <v>95</v>
      </c>
      <c r="C142" s="132"/>
      <c r="D142" s="150">
        <f>D143+D145+D147+D149+D151</f>
        <v>57096.29</v>
      </c>
      <c r="E142" s="150">
        <f>E143+E145+E147+E149+E151</f>
        <v>46200.22</v>
      </c>
    </row>
    <row r="143" spans="1:5" ht="42.75" customHeight="1">
      <c r="A143" s="49" t="s">
        <v>343</v>
      </c>
      <c r="B143" s="137" t="s">
        <v>97</v>
      </c>
      <c r="C143" s="137"/>
      <c r="D143" s="151">
        <f>D144</f>
        <v>2000</v>
      </c>
      <c r="E143" s="151">
        <f>E144</f>
        <v>2000</v>
      </c>
    </row>
    <row r="144" spans="1:5" ht="40.5" customHeight="1">
      <c r="A144" s="40" t="s">
        <v>30</v>
      </c>
      <c r="B144" s="135" t="s">
        <v>97</v>
      </c>
      <c r="C144" s="135" t="s">
        <v>31</v>
      </c>
      <c r="D144" s="152">
        <v>2000</v>
      </c>
      <c r="E144" s="152">
        <v>2000</v>
      </c>
    </row>
    <row r="145" spans="1:5" ht="93" customHeight="1">
      <c r="A145" s="49" t="s">
        <v>98</v>
      </c>
      <c r="B145" s="137" t="s">
        <v>99</v>
      </c>
      <c r="C145" s="137"/>
      <c r="D145" s="151">
        <f>D146</f>
        <v>0.22</v>
      </c>
      <c r="E145" s="151">
        <f>E146</f>
        <v>0.22</v>
      </c>
    </row>
    <row r="146" spans="1:5" ht="38.25" customHeight="1">
      <c r="A146" s="40" t="s">
        <v>30</v>
      </c>
      <c r="B146" s="135" t="s">
        <v>99</v>
      </c>
      <c r="C146" s="135" t="s">
        <v>31</v>
      </c>
      <c r="D146" s="152">
        <v>0.22</v>
      </c>
      <c r="E146" s="152">
        <v>0.22</v>
      </c>
    </row>
    <row r="147" spans="1:5" ht="58.5" customHeight="1">
      <c r="A147" s="49" t="s">
        <v>100</v>
      </c>
      <c r="B147" s="137" t="s">
        <v>101</v>
      </c>
      <c r="C147" s="137"/>
      <c r="D147" s="151">
        <f>D148</f>
        <v>25600</v>
      </c>
      <c r="E147" s="151">
        <f>E148</f>
        <v>15600</v>
      </c>
    </row>
    <row r="148" spans="1:5" ht="35.25" customHeight="1">
      <c r="A148" s="40" t="s">
        <v>30</v>
      </c>
      <c r="B148" s="135" t="s">
        <v>101</v>
      </c>
      <c r="C148" s="135" t="s">
        <v>31</v>
      </c>
      <c r="D148" s="152">
        <v>25600</v>
      </c>
      <c r="E148" s="152">
        <v>15600</v>
      </c>
    </row>
    <row r="149" spans="1:5" ht="40.5" customHeight="1">
      <c r="A149" s="49" t="s">
        <v>102</v>
      </c>
      <c r="B149" s="137" t="s">
        <v>103</v>
      </c>
      <c r="C149" s="137"/>
      <c r="D149" s="151">
        <f>D150</f>
        <v>10396.07</v>
      </c>
      <c r="E149" s="151">
        <f>E150</f>
        <v>9500</v>
      </c>
    </row>
    <row r="150" spans="1:5" ht="36" customHeight="1">
      <c r="A150" s="40" t="s">
        <v>30</v>
      </c>
      <c r="B150" s="135" t="s">
        <v>103</v>
      </c>
      <c r="C150" s="135" t="s">
        <v>31</v>
      </c>
      <c r="D150" s="152">
        <v>10396.07</v>
      </c>
      <c r="E150" s="152">
        <v>9500</v>
      </c>
    </row>
    <row r="151" spans="1:5" ht="45" customHeight="1">
      <c r="A151" s="49" t="s">
        <v>344</v>
      </c>
      <c r="B151" s="137" t="s">
        <v>204</v>
      </c>
      <c r="C151" s="137"/>
      <c r="D151" s="151">
        <f>D152+D153</f>
        <v>19100</v>
      </c>
      <c r="E151" s="151">
        <f>E152+E153</f>
        <v>19100</v>
      </c>
    </row>
    <row r="152" spans="1:5" ht="111.75" customHeight="1">
      <c r="A152" s="40" t="s">
        <v>25</v>
      </c>
      <c r="B152" s="135" t="s">
        <v>204</v>
      </c>
      <c r="C152" s="135" t="s">
        <v>26</v>
      </c>
      <c r="D152" s="152">
        <v>14457.2</v>
      </c>
      <c r="E152" s="152">
        <v>14457.2</v>
      </c>
    </row>
    <row r="153" spans="1:5" ht="43.5" customHeight="1">
      <c r="A153" s="40" t="s">
        <v>30</v>
      </c>
      <c r="B153" s="135" t="s">
        <v>204</v>
      </c>
      <c r="C153" s="135" t="s">
        <v>31</v>
      </c>
      <c r="D153" s="152">
        <v>4642.8</v>
      </c>
      <c r="E153" s="152">
        <v>4642.8</v>
      </c>
    </row>
    <row r="154" spans="1:5" ht="48.75" customHeight="1">
      <c r="A154" s="146" t="s">
        <v>345</v>
      </c>
      <c r="B154" s="148" t="s">
        <v>74</v>
      </c>
      <c r="C154" s="148"/>
      <c r="D154" s="149">
        <f aca="true" t="shared" si="0" ref="D154:E156">D155</f>
        <v>12200</v>
      </c>
      <c r="E154" s="149">
        <f t="shared" si="0"/>
        <v>12200</v>
      </c>
    </row>
    <row r="155" spans="1:5" ht="63.75" customHeight="1">
      <c r="A155" s="130" t="s">
        <v>75</v>
      </c>
      <c r="B155" s="132" t="s">
        <v>76</v>
      </c>
      <c r="C155" s="132"/>
      <c r="D155" s="150">
        <f t="shared" si="0"/>
        <v>12200</v>
      </c>
      <c r="E155" s="150">
        <f t="shared" si="0"/>
        <v>12200</v>
      </c>
    </row>
    <row r="156" spans="1:5" ht="69.75" customHeight="1">
      <c r="A156" s="49" t="s">
        <v>77</v>
      </c>
      <c r="B156" s="137" t="s">
        <v>76</v>
      </c>
      <c r="C156" s="137"/>
      <c r="D156" s="151">
        <f t="shared" si="0"/>
        <v>12200</v>
      </c>
      <c r="E156" s="151">
        <f t="shared" si="0"/>
        <v>12200</v>
      </c>
    </row>
    <row r="157" spans="1:5" ht="39.75" customHeight="1">
      <c r="A157" s="40" t="s">
        <v>30</v>
      </c>
      <c r="B157" s="135" t="s">
        <v>76</v>
      </c>
      <c r="C157" s="135" t="s">
        <v>31</v>
      </c>
      <c r="D157" s="152">
        <v>12200</v>
      </c>
      <c r="E157" s="152">
        <v>12200</v>
      </c>
    </row>
    <row r="158" spans="1:5" ht="34.5" customHeight="1">
      <c r="A158" s="146" t="s">
        <v>104</v>
      </c>
      <c r="B158" s="148" t="s">
        <v>90</v>
      </c>
      <c r="C158" s="148"/>
      <c r="D158" s="154">
        <f>D159+D161</f>
        <v>11900</v>
      </c>
      <c r="E158" s="154">
        <f>E159+E161</f>
        <v>7900</v>
      </c>
    </row>
    <row r="159" spans="1:5" ht="62.25" customHeight="1">
      <c r="A159" s="49" t="s">
        <v>105</v>
      </c>
      <c r="B159" s="137" t="s">
        <v>106</v>
      </c>
      <c r="C159" s="137"/>
      <c r="D159" s="43">
        <f>D160</f>
        <v>8000</v>
      </c>
      <c r="E159" s="43">
        <f>E160</f>
        <v>4000</v>
      </c>
    </row>
    <row r="160" spans="1:5" ht="39.75" customHeight="1">
      <c r="A160" s="40" t="s">
        <v>30</v>
      </c>
      <c r="B160" s="135" t="s">
        <v>106</v>
      </c>
      <c r="C160" s="135" t="s">
        <v>31</v>
      </c>
      <c r="D160" s="118">
        <v>8000</v>
      </c>
      <c r="E160" s="118">
        <v>4000</v>
      </c>
    </row>
    <row r="161" spans="1:5" ht="54.75" customHeight="1">
      <c r="A161" s="49" t="s">
        <v>107</v>
      </c>
      <c r="B161" s="137" t="s">
        <v>92</v>
      </c>
      <c r="C161" s="137"/>
      <c r="D161" s="43">
        <f>D162</f>
        <v>3900</v>
      </c>
      <c r="E161" s="43">
        <f>E162</f>
        <v>3900</v>
      </c>
    </row>
    <row r="162" spans="1:5" ht="39.75" customHeight="1">
      <c r="A162" s="40" t="s">
        <v>30</v>
      </c>
      <c r="B162" s="135" t="s">
        <v>92</v>
      </c>
      <c r="C162" s="135" t="s">
        <v>31</v>
      </c>
      <c r="D162" s="118">
        <v>3900</v>
      </c>
      <c r="E162" s="118">
        <v>3900</v>
      </c>
    </row>
    <row r="163" spans="1:5" ht="39.75" customHeight="1">
      <c r="A163" s="49" t="s">
        <v>91</v>
      </c>
      <c r="B163" s="137" t="s">
        <v>74</v>
      </c>
      <c r="C163" s="137"/>
      <c r="D163" s="43">
        <f>D164</f>
        <v>4500</v>
      </c>
      <c r="E163" s="43">
        <f>E164</f>
        <v>4500</v>
      </c>
    </row>
    <row r="164" spans="1:5" ht="39.75" customHeight="1">
      <c r="A164" s="40" t="s">
        <v>30</v>
      </c>
      <c r="B164" s="135" t="s">
        <v>76</v>
      </c>
      <c r="C164" s="135" t="s">
        <v>31</v>
      </c>
      <c r="D164" s="118">
        <v>4500</v>
      </c>
      <c r="E164" s="118">
        <v>4500</v>
      </c>
    </row>
    <row r="165" spans="1:5" ht="46.5" customHeight="1">
      <c r="A165" s="138" t="s">
        <v>257</v>
      </c>
      <c r="B165" s="140" t="s">
        <v>258</v>
      </c>
      <c r="C165" s="140"/>
      <c r="D165" s="141">
        <f>D166+D174+D169+D180</f>
        <v>85162.97</v>
      </c>
      <c r="E165" s="141">
        <f>E166+E174+E169+E180</f>
        <v>91492.76000000001</v>
      </c>
    </row>
    <row r="166" spans="1:5" ht="71.25" customHeight="1">
      <c r="A166" s="130" t="s">
        <v>259</v>
      </c>
      <c r="B166" s="194" t="s">
        <v>260</v>
      </c>
      <c r="C166" s="194"/>
      <c r="D166" s="195">
        <f>D167</f>
        <v>2295</v>
      </c>
      <c r="E166" s="195">
        <f>E167</f>
        <v>2355</v>
      </c>
    </row>
    <row r="167" spans="1:5" ht="84.75" customHeight="1">
      <c r="A167" s="49" t="s">
        <v>261</v>
      </c>
      <c r="B167" s="164" t="s">
        <v>262</v>
      </c>
      <c r="C167" s="164"/>
      <c r="D167" s="165">
        <f>D168</f>
        <v>2295</v>
      </c>
      <c r="E167" s="165">
        <f>E168</f>
        <v>2355</v>
      </c>
    </row>
    <row r="168" spans="1:5" ht="103.5" customHeight="1">
      <c r="A168" s="40" t="s">
        <v>25</v>
      </c>
      <c r="B168" s="197" t="s">
        <v>262</v>
      </c>
      <c r="C168" s="197" t="s">
        <v>26</v>
      </c>
      <c r="D168" s="198">
        <v>2295</v>
      </c>
      <c r="E168" s="198">
        <v>2355</v>
      </c>
    </row>
    <row r="169" spans="1:5" ht="52.5" customHeight="1">
      <c r="A169" s="130" t="s">
        <v>216</v>
      </c>
      <c r="B169" s="199" t="s">
        <v>263</v>
      </c>
      <c r="C169" s="199"/>
      <c r="D169" s="200">
        <f>D170</f>
        <v>2749.6</v>
      </c>
      <c r="E169" s="200">
        <f>E170</f>
        <v>2749.6</v>
      </c>
    </row>
    <row r="170" spans="1:5" ht="42" customHeight="1">
      <c r="A170" s="40" t="s">
        <v>218</v>
      </c>
      <c r="B170" s="197" t="s">
        <v>263</v>
      </c>
      <c r="C170" s="197"/>
      <c r="D170" s="198">
        <f>SUM(D171:D173)</f>
        <v>2749.6</v>
      </c>
      <c r="E170" s="198">
        <f>SUM(E171:E173)</f>
        <v>2749.6</v>
      </c>
    </row>
    <row r="171" spans="1:5" ht="98.25" customHeight="1">
      <c r="A171" s="40" t="s">
        <v>25</v>
      </c>
      <c r="B171" s="197" t="s">
        <v>263</v>
      </c>
      <c r="C171" s="197" t="s">
        <v>26</v>
      </c>
      <c r="D171" s="198">
        <v>2074.6</v>
      </c>
      <c r="E171" s="198">
        <v>2074.6</v>
      </c>
    </row>
    <row r="172" spans="1:5" ht="31.5">
      <c r="A172" s="40" t="s">
        <v>30</v>
      </c>
      <c r="B172" s="197" t="s">
        <v>263</v>
      </c>
      <c r="C172" s="197" t="s">
        <v>31</v>
      </c>
      <c r="D172" s="198">
        <v>653</v>
      </c>
      <c r="E172" s="198">
        <v>653</v>
      </c>
    </row>
    <row r="173" spans="1:5" ht="15.75">
      <c r="A173" s="40" t="s">
        <v>324</v>
      </c>
      <c r="B173" s="197" t="s">
        <v>263</v>
      </c>
      <c r="C173" s="197" t="s">
        <v>38</v>
      </c>
      <c r="D173" s="198">
        <v>22</v>
      </c>
      <c r="E173" s="198">
        <v>22</v>
      </c>
    </row>
    <row r="174" spans="1:5" ht="31.5">
      <c r="A174" s="146" t="s">
        <v>264</v>
      </c>
      <c r="B174" s="148" t="s">
        <v>265</v>
      </c>
      <c r="C174" s="148"/>
      <c r="D174" s="154">
        <f>D175</f>
        <v>78450.31</v>
      </c>
      <c r="E174" s="154">
        <f>E175</f>
        <v>84720.1</v>
      </c>
    </row>
    <row r="175" spans="1:5" ht="63">
      <c r="A175" s="130" t="s">
        <v>266</v>
      </c>
      <c r="B175" s="132" t="s">
        <v>265</v>
      </c>
      <c r="C175" s="132"/>
      <c r="D175" s="133">
        <f>D176+D178</f>
        <v>78450.31</v>
      </c>
      <c r="E175" s="133">
        <f>E176+E178</f>
        <v>84720.1</v>
      </c>
    </row>
    <row r="176" spans="1:5" s="202" customFormat="1" ht="31.5">
      <c r="A176" s="51" t="s">
        <v>346</v>
      </c>
      <c r="B176" s="197" t="s">
        <v>268</v>
      </c>
      <c r="C176" s="197"/>
      <c r="D176" s="198">
        <f>D177</f>
        <v>78250.31</v>
      </c>
      <c r="E176" s="198">
        <f>E177</f>
        <v>84520.1</v>
      </c>
    </row>
    <row r="177" spans="1:5" s="202" customFormat="1" ht="15.75">
      <c r="A177" s="51" t="s">
        <v>324</v>
      </c>
      <c r="B177" s="197" t="s">
        <v>268</v>
      </c>
      <c r="C177" s="197" t="s">
        <v>38</v>
      </c>
      <c r="D177" s="198">
        <v>78250.31</v>
      </c>
      <c r="E177" s="198">
        <v>84520.1</v>
      </c>
    </row>
    <row r="178" spans="1:5" s="202" customFormat="1" ht="31.5">
      <c r="A178" s="203" t="s">
        <v>269</v>
      </c>
      <c r="B178" s="164" t="s">
        <v>270</v>
      </c>
      <c r="C178" s="164"/>
      <c r="D178" s="165">
        <f>D179</f>
        <v>200</v>
      </c>
      <c r="E178" s="165">
        <f>E179</f>
        <v>200</v>
      </c>
    </row>
    <row r="179" spans="1:5" s="202" customFormat="1" ht="31.5">
      <c r="A179" s="52" t="s">
        <v>30</v>
      </c>
      <c r="B179" s="197" t="s">
        <v>270</v>
      </c>
      <c r="C179" s="197" t="s">
        <v>31</v>
      </c>
      <c r="D179" s="198">
        <v>200</v>
      </c>
      <c r="E179" s="198">
        <v>200</v>
      </c>
    </row>
    <row r="180" spans="1:5" ht="31.5">
      <c r="A180" s="178" t="s">
        <v>272</v>
      </c>
      <c r="B180" s="194" t="s">
        <v>273</v>
      </c>
      <c r="C180" s="194"/>
      <c r="D180" s="195">
        <f>D181</f>
        <v>1668.06</v>
      </c>
      <c r="E180" s="195">
        <f>E181</f>
        <v>1668.06</v>
      </c>
    </row>
    <row r="181" spans="1:5" ht="31.5">
      <c r="A181" s="130" t="s">
        <v>347</v>
      </c>
      <c r="B181" s="199" t="s">
        <v>273</v>
      </c>
      <c r="C181" s="199"/>
      <c r="D181" s="200">
        <f>D184+D182</f>
        <v>1668.06</v>
      </c>
      <c r="E181" s="200">
        <f>E184+E182</f>
        <v>1668.06</v>
      </c>
    </row>
    <row r="182" spans="1:5" ht="110.25">
      <c r="A182" s="162" t="s">
        <v>348</v>
      </c>
      <c r="B182" s="164" t="s">
        <v>276</v>
      </c>
      <c r="C182" s="164"/>
      <c r="D182" s="165">
        <f>D183</f>
        <v>1500</v>
      </c>
      <c r="E182" s="165">
        <f>E183</f>
        <v>1500</v>
      </c>
    </row>
    <row r="183" spans="1:5" ht="31.5">
      <c r="A183" s="176" t="s">
        <v>30</v>
      </c>
      <c r="B183" s="197" t="s">
        <v>276</v>
      </c>
      <c r="C183" s="197" t="s">
        <v>137</v>
      </c>
      <c r="D183" s="198">
        <v>1500</v>
      </c>
      <c r="E183" s="198">
        <v>1500</v>
      </c>
    </row>
    <row r="184" spans="1:5" ht="31.5" customHeight="1">
      <c r="A184" s="49" t="s">
        <v>277</v>
      </c>
      <c r="B184" s="164" t="s">
        <v>273</v>
      </c>
      <c r="C184" s="164"/>
      <c r="D184" s="165">
        <f>D185</f>
        <v>168.06</v>
      </c>
      <c r="E184" s="165">
        <f>E185</f>
        <v>168.06</v>
      </c>
    </row>
    <row r="185" spans="1:5" s="202" customFormat="1" ht="15.75">
      <c r="A185" s="176" t="s">
        <v>324</v>
      </c>
      <c r="B185" s="197" t="s">
        <v>273</v>
      </c>
      <c r="C185" s="197" t="s">
        <v>38</v>
      </c>
      <c r="D185" s="198">
        <v>168.06</v>
      </c>
      <c r="E185" s="198">
        <v>168.06</v>
      </c>
    </row>
    <row r="186" spans="1:5" ht="31.5">
      <c r="A186" s="138" t="s">
        <v>45</v>
      </c>
      <c r="B186" s="140" t="s">
        <v>46</v>
      </c>
      <c r="C186" s="140"/>
      <c r="D186" s="141">
        <f>D193+D198+D202+D187+D190</f>
        <v>14337.400000000001</v>
      </c>
      <c r="E186" s="141">
        <f>E193+E198+E202+E187+E190</f>
        <v>14341.700000000003</v>
      </c>
    </row>
    <row r="187" spans="1:5" ht="63">
      <c r="A187" s="130" t="s">
        <v>349</v>
      </c>
      <c r="B187" s="132" t="s">
        <v>281</v>
      </c>
      <c r="C187" s="132"/>
      <c r="D187" s="133">
        <f>D188</f>
        <v>1536.6</v>
      </c>
      <c r="E187" s="133">
        <f>E188</f>
        <v>1536.6</v>
      </c>
    </row>
    <row r="188" spans="1:5" ht="15.75">
      <c r="A188" s="40" t="s">
        <v>282</v>
      </c>
      <c r="B188" s="135" t="s">
        <v>281</v>
      </c>
      <c r="C188" s="135"/>
      <c r="D188" s="118">
        <f>D189</f>
        <v>1536.6</v>
      </c>
      <c r="E188" s="118">
        <f>E189</f>
        <v>1536.6</v>
      </c>
    </row>
    <row r="189" spans="1:5" ht="94.5">
      <c r="A189" s="40" t="s">
        <v>25</v>
      </c>
      <c r="B189" s="135" t="s">
        <v>281</v>
      </c>
      <c r="C189" s="135" t="s">
        <v>26</v>
      </c>
      <c r="D189" s="118">
        <v>1536.6</v>
      </c>
      <c r="E189" s="118">
        <v>1536.6</v>
      </c>
    </row>
    <row r="190" spans="1:5" ht="76.5" customHeight="1">
      <c r="A190" s="49" t="s">
        <v>47</v>
      </c>
      <c r="B190" s="137" t="s">
        <v>48</v>
      </c>
      <c r="C190" s="137"/>
      <c r="D190" s="43">
        <f>D191+D192</f>
        <v>827.9</v>
      </c>
      <c r="E190" s="43">
        <f>E191+E192</f>
        <v>840.7</v>
      </c>
    </row>
    <row r="191" spans="1:5" ht="98.25" customHeight="1">
      <c r="A191" s="40" t="s">
        <v>25</v>
      </c>
      <c r="B191" s="135" t="s">
        <v>48</v>
      </c>
      <c r="C191" s="135" t="s">
        <v>26</v>
      </c>
      <c r="D191" s="118">
        <v>790</v>
      </c>
      <c r="E191" s="118">
        <v>790</v>
      </c>
    </row>
    <row r="192" spans="1:5" ht="39" customHeight="1">
      <c r="A192" s="40" t="s">
        <v>30</v>
      </c>
      <c r="B192" s="135" t="s">
        <v>48</v>
      </c>
      <c r="C192" s="135" t="s">
        <v>31</v>
      </c>
      <c r="D192" s="118">
        <v>37.9</v>
      </c>
      <c r="E192" s="118">
        <v>50.7</v>
      </c>
    </row>
    <row r="193" spans="1:5" ht="49.5" customHeight="1">
      <c r="A193" s="130" t="s">
        <v>283</v>
      </c>
      <c r="B193" s="132" t="s">
        <v>284</v>
      </c>
      <c r="C193" s="132"/>
      <c r="D193" s="133">
        <f>D194</f>
        <v>7720.400000000001</v>
      </c>
      <c r="E193" s="133">
        <f>E194</f>
        <v>7720.400000000001</v>
      </c>
    </row>
    <row r="194" spans="1:5" ht="36" customHeight="1">
      <c r="A194" s="49" t="s">
        <v>218</v>
      </c>
      <c r="B194" s="137" t="s">
        <v>284</v>
      </c>
      <c r="C194" s="137"/>
      <c r="D194" s="43">
        <f>D195+D196+D197</f>
        <v>7720.400000000001</v>
      </c>
      <c r="E194" s="43">
        <f>E195+E196+E197</f>
        <v>7720.400000000001</v>
      </c>
    </row>
    <row r="195" spans="1:5" ht="98.25" customHeight="1">
      <c r="A195" s="40" t="s">
        <v>25</v>
      </c>
      <c r="B195" s="135" t="s">
        <v>284</v>
      </c>
      <c r="C195" s="135" t="s">
        <v>26</v>
      </c>
      <c r="D195" s="118">
        <v>6688.39</v>
      </c>
      <c r="E195" s="118">
        <v>6688.39</v>
      </c>
    </row>
    <row r="196" spans="1:5" ht="33.75" customHeight="1">
      <c r="A196" s="40" t="s">
        <v>30</v>
      </c>
      <c r="B196" s="135" t="s">
        <v>284</v>
      </c>
      <c r="C196" s="135" t="s">
        <v>31</v>
      </c>
      <c r="D196" s="118">
        <v>1027.01</v>
      </c>
      <c r="E196" s="118">
        <v>1027.01</v>
      </c>
    </row>
    <row r="197" spans="1:5" ht="23.25" customHeight="1">
      <c r="A197" s="40" t="s">
        <v>324</v>
      </c>
      <c r="B197" s="135" t="s">
        <v>284</v>
      </c>
      <c r="C197" s="135" t="s">
        <v>38</v>
      </c>
      <c r="D197" s="118">
        <v>5</v>
      </c>
      <c r="E197" s="118">
        <v>5</v>
      </c>
    </row>
    <row r="198" spans="1:5" ht="31.5">
      <c r="A198" s="130" t="s">
        <v>285</v>
      </c>
      <c r="B198" s="132" t="s">
        <v>286</v>
      </c>
      <c r="C198" s="132"/>
      <c r="D198" s="133">
        <f>D199</f>
        <v>1499.2</v>
      </c>
      <c r="E198" s="133">
        <f>E199</f>
        <v>1499.2</v>
      </c>
    </row>
    <row r="199" spans="1:5" ht="15.75">
      <c r="A199" s="49" t="s">
        <v>287</v>
      </c>
      <c r="B199" s="137" t="s">
        <v>286</v>
      </c>
      <c r="C199" s="137"/>
      <c r="D199" s="43">
        <f>D200+D201</f>
        <v>1499.2</v>
      </c>
      <c r="E199" s="43">
        <f>E200+E201</f>
        <v>1499.2</v>
      </c>
    </row>
    <row r="200" spans="1:5" ht="94.5">
      <c r="A200" s="40" t="s">
        <v>25</v>
      </c>
      <c r="B200" s="135" t="s">
        <v>286</v>
      </c>
      <c r="C200" s="135" t="s">
        <v>26</v>
      </c>
      <c r="D200" s="118">
        <v>1259.2</v>
      </c>
      <c r="E200" s="118">
        <v>1259.2</v>
      </c>
    </row>
    <row r="201" spans="1:5" ht="31.5">
      <c r="A201" s="40" t="s">
        <v>30</v>
      </c>
      <c r="B201" s="135" t="s">
        <v>286</v>
      </c>
      <c r="C201" s="135" t="s">
        <v>31</v>
      </c>
      <c r="D201" s="118">
        <v>240</v>
      </c>
      <c r="E201" s="118">
        <v>240</v>
      </c>
    </row>
    <row r="202" spans="1:5" ht="47.25">
      <c r="A202" s="130" t="s">
        <v>187</v>
      </c>
      <c r="B202" s="132" t="s">
        <v>188</v>
      </c>
      <c r="C202" s="132"/>
      <c r="D202" s="133">
        <f>D203+D205</f>
        <v>2753.3</v>
      </c>
      <c r="E202" s="133">
        <f>E203+E205</f>
        <v>2744.8</v>
      </c>
    </row>
    <row r="203" spans="1:5" ht="37.5" customHeight="1">
      <c r="A203" s="49" t="s">
        <v>189</v>
      </c>
      <c r="B203" s="137" t="s">
        <v>190</v>
      </c>
      <c r="C203" s="137"/>
      <c r="D203" s="43">
        <f>D204</f>
        <v>153.3</v>
      </c>
      <c r="E203" s="43">
        <f>E204</f>
        <v>144.8</v>
      </c>
    </row>
    <row r="204" spans="1:5" ht="47.25">
      <c r="A204" s="40" t="s">
        <v>239</v>
      </c>
      <c r="B204" s="135" t="s">
        <v>190</v>
      </c>
      <c r="C204" s="135" t="s">
        <v>116</v>
      </c>
      <c r="D204" s="118">
        <v>153.3</v>
      </c>
      <c r="E204" s="118">
        <v>144.8</v>
      </c>
    </row>
    <row r="205" spans="1:5" ht="78.75">
      <c r="A205" s="49" t="s">
        <v>350</v>
      </c>
      <c r="B205" s="137" t="s">
        <v>188</v>
      </c>
      <c r="C205" s="137"/>
      <c r="D205" s="43">
        <f>D206</f>
        <v>2600</v>
      </c>
      <c r="E205" s="43">
        <f>E206</f>
        <v>2600</v>
      </c>
    </row>
    <row r="206" spans="1:5" ht="47.25">
      <c r="A206" s="40" t="s">
        <v>239</v>
      </c>
      <c r="B206" s="135" t="s">
        <v>188</v>
      </c>
      <c r="C206" s="135" t="s">
        <v>116</v>
      </c>
      <c r="D206" s="118">
        <v>2600</v>
      </c>
      <c r="E206" s="118">
        <v>2600</v>
      </c>
    </row>
    <row r="207" spans="1:5" ht="31.5">
      <c r="A207" s="138" t="s">
        <v>290</v>
      </c>
      <c r="B207" s="140" t="s">
        <v>291</v>
      </c>
      <c r="C207" s="140"/>
      <c r="D207" s="141">
        <f>D208+D213</f>
        <v>10339</v>
      </c>
      <c r="E207" s="141">
        <f>E208+E213</f>
        <v>10339</v>
      </c>
    </row>
    <row r="208" spans="1:5" ht="47.25">
      <c r="A208" s="130" t="s">
        <v>283</v>
      </c>
      <c r="B208" s="132" t="s">
        <v>292</v>
      </c>
      <c r="C208" s="132"/>
      <c r="D208" s="133">
        <f>D209</f>
        <v>9819</v>
      </c>
      <c r="E208" s="133">
        <f>E209</f>
        <v>9819</v>
      </c>
    </row>
    <row r="209" spans="1:5" ht="31.5">
      <c r="A209" s="40" t="s">
        <v>218</v>
      </c>
      <c r="B209" s="135" t="s">
        <v>292</v>
      </c>
      <c r="C209" s="135"/>
      <c r="D209" s="118">
        <f>D210+D211+D212</f>
        <v>9819</v>
      </c>
      <c r="E209" s="118">
        <f>E210+E211+E212</f>
        <v>9819</v>
      </c>
    </row>
    <row r="210" spans="1:5" ht="94.5">
      <c r="A210" s="40" t="s">
        <v>25</v>
      </c>
      <c r="B210" s="135" t="s">
        <v>292</v>
      </c>
      <c r="C210" s="135" t="s">
        <v>26</v>
      </c>
      <c r="D210" s="118">
        <v>8821.92</v>
      </c>
      <c r="E210" s="118">
        <v>8821.92</v>
      </c>
    </row>
    <row r="211" spans="1:5" ht="31.5">
      <c r="A211" s="40" t="s">
        <v>30</v>
      </c>
      <c r="B211" s="135" t="s">
        <v>292</v>
      </c>
      <c r="C211" s="135" t="s">
        <v>31</v>
      </c>
      <c r="D211" s="118">
        <v>992.08</v>
      </c>
      <c r="E211" s="118">
        <v>992.08</v>
      </c>
    </row>
    <row r="212" spans="1:5" ht="15.75">
      <c r="A212" s="40" t="s">
        <v>324</v>
      </c>
      <c r="B212" s="135" t="s">
        <v>292</v>
      </c>
      <c r="C212" s="135" t="s">
        <v>38</v>
      </c>
      <c r="D212" s="118">
        <v>5</v>
      </c>
      <c r="E212" s="118">
        <v>5</v>
      </c>
    </row>
    <row r="213" spans="1:5" ht="31.5">
      <c r="A213" s="130" t="s">
        <v>293</v>
      </c>
      <c r="B213" s="132" t="s">
        <v>294</v>
      </c>
      <c r="C213" s="132"/>
      <c r="D213" s="133">
        <f>D214</f>
        <v>520</v>
      </c>
      <c r="E213" s="133">
        <f>E214</f>
        <v>520</v>
      </c>
    </row>
    <row r="214" spans="1:5" ht="47.25">
      <c r="A214" s="49" t="s">
        <v>295</v>
      </c>
      <c r="B214" s="137" t="s">
        <v>294</v>
      </c>
      <c r="C214" s="137"/>
      <c r="D214" s="43">
        <f>D215</f>
        <v>520</v>
      </c>
      <c r="E214" s="43">
        <f>E215</f>
        <v>520</v>
      </c>
    </row>
    <row r="215" spans="1:5" ht="31.5">
      <c r="A215" s="40" t="s">
        <v>30</v>
      </c>
      <c r="B215" s="135" t="s">
        <v>294</v>
      </c>
      <c r="C215" s="135" t="s">
        <v>31</v>
      </c>
      <c r="D215" s="118">
        <v>520</v>
      </c>
      <c r="E215" s="118">
        <v>520</v>
      </c>
    </row>
    <row r="216" spans="1:5" ht="31.5">
      <c r="A216" s="138" t="s">
        <v>49</v>
      </c>
      <c r="B216" s="140" t="s">
        <v>50</v>
      </c>
      <c r="C216" s="140"/>
      <c r="D216" s="141">
        <f>D217+D221</f>
        <v>4409.3</v>
      </c>
      <c r="E216" s="141">
        <f>E217+E221</f>
        <v>4409.3</v>
      </c>
    </row>
    <row r="217" spans="1:5" ht="63">
      <c r="A217" s="130" t="s">
        <v>351</v>
      </c>
      <c r="B217" s="132" t="s">
        <v>198</v>
      </c>
      <c r="C217" s="132"/>
      <c r="D217" s="133">
        <f>D218</f>
        <v>3909.3</v>
      </c>
      <c r="E217" s="133">
        <f>E218</f>
        <v>3909.3</v>
      </c>
    </row>
    <row r="218" spans="1:5" ht="52.5" customHeight="1">
      <c r="A218" s="40" t="s">
        <v>352</v>
      </c>
      <c r="B218" s="135" t="s">
        <v>198</v>
      </c>
      <c r="C218" s="135"/>
      <c r="D218" s="118">
        <f>D219+D220</f>
        <v>3909.3</v>
      </c>
      <c r="E218" s="118">
        <f>E219+E220</f>
        <v>3909.3</v>
      </c>
    </row>
    <row r="219" spans="1:5" ht="94.5">
      <c r="A219" s="40" t="s">
        <v>25</v>
      </c>
      <c r="B219" s="135" t="s">
        <v>198</v>
      </c>
      <c r="C219" s="135" t="s">
        <v>26</v>
      </c>
      <c r="D219" s="118">
        <v>3859.26</v>
      </c>
      <c r="E219" s="118">
        <v>3859.26</v>
      </c>
    </row>
    <row r="220" spans="1:5" ht="31.5">
      <c r="A220" s="40" t="s">
        <v>30</v>
      </c>
      <c r="B220" s="135" t="s">
        <v>198</v>
      </c>
      <c r="C220" s="135" t="s">
        <v>31</v>
      </c>
      <c r="D220" s="118">
        <v>50.04</v>
      </c>
      <c r="E220" s="118">
        <v>50.04</v>
      </c>
    </row>
    <row r="221" spans="1:5" ht="60" customHeight="1">
      <c r="A221" s="130" t="s">
        <v>51</v>
      </c>
      <c r="B221" s="132" t="s">
        <v>52</v>
      </c>
      <c r="C221" s="132"/>
      <c r="D221" s="133">
        <f>D222</f>
        <v>500</v>
      </c>
      <c r="E221" s="133">
        <f>E222</f>
        <v>500</v>
      </c>
    </row>
    <row r="222" spans="1:5" ht="84" customHeight="1">
      <c r="A222" s="40" t="s">
        <v>53</v>
      </c>
      <c r="B222" s="135" t="s">
        <v>52</v>
      </c>
      <c r="C222" s="135"/>
      <c r="D222" s="118">
        <f>D223</f>
        <v>500</v>
      </c>
      <c r="E222" s="118">
        <f>E223</f>
        <v>500</v>
      </c>
    </row>
    <row r="223" spans="1:5" ht="31.5">
      <c r="A223" s="40" t="s">
        <v>30</v>
      </c>
      <c r="B223" s="135" t="s">
        <v>52</v>
      </c>
      <c r="C223" s="135" t="s">
        <v>31</v>
      </c>
      <c r="D223" s="118">
        <v>500</v>
      </c>
      <c r="E223" s="118">
        <v>500</v>
      </c>
    </row>
    <row r="224" spans="1:5" ht="31.5">
      <c r="A224" s="138" t="s">
        <v>54</v>
      </c>
      <c r="B224" s="140" t="s">
        <v>55</v>
      </c>
      <c r="C224" s="140"/>
      <c r="D224" s="141">
        <f>D225+D228+D231+D236+D239+D234</f>
        <v>4643.7</v>
      </c>
      <c r="E224" s="141">
        <f>E225+E228+E231+E236+E239+E234</f>
        <v>4643.7</v>
      </c>
    </row>
    <row r="225" spans="1:5" ht="55.5" customHeight="1">
      <c r="A225" s="130" t="s">
        <v>56</v>
      </c>
      <c r="B225" s="132" t="s">
        <v>57</v>
      </c>
      <c r="C225" s="132"/>
      <c r="D225" s="133">
        <f>D226</f>
        <v>50</v>
      </c>
      <c r="E225" s="133">
        <f>E226</f>
        <v>50</v>
      </c>
    </row>
    <row r="226" spans="1:5" ht="47.25">
      <c r="A226" s="49" t="s">
        <v>353</v>
      </c>
      <c r="B226" s="137" t="s">
        <v>57</v>
      </c>
      <c r="C226" s="137"/>
      <c r="D226" s="43">
        <f>D227</f>
        <v>50</v>
      </c>
      <c r="E226" s="43">
        <f>E227</f>
        <v>50</v>
      </c>
    </row>
    <row r="227" spans="1:5" ht="31.5">
      <c r="A227" s="40" t="s">
        <v>30</v>
      </c>
      <c r="B227" s="135" t="s">
        <v>57</v>
      </c>
      <c r="C227" s="135" t="s">
        <v>31</v>
      </c>
      <c r="D227" s="118">
        <v>50</v>
      </c>
      <c r="E227" s="118">
        <v>50</v>
      </c>
    </row>
    <row r="228" spans="1:5" ht="77.25" customHeight="1">
      <c r="A228" s="130" t="s">
        <v>354</v>
      </c>
      <c r="B228" s="132" t="s">
        <v>60</v>
      </c>
      <c r="C228" s="132"/>
      <c r="D228" s="133">
        <f>D229</f>
        <v>2893.7</v>
      </c>
      <c r="E228" s="133">
        <f>E229</f>
        <v>2893.7</v>
      </c>
    </row>
    <row r="229" spans="1:5" ht="60.75" customHeight="1">
      <c r="A229" s="49" t="s">
        <v>355</v>
      </c>
      <c r="B229" s="137" t="s">
        <v>60</v>
      </c>
      <c r="C229" s="137"/>
      <c r="D229" s="43">
        <f>D230</f>
        <v>2893.7</v>
      </c>
      <c r="E229" s="43">
        <f>E230</f>
        <v>2893.7</v>
      </c>
    </row>
    <row r="230" spans="1:5" ht="31.5">
      <c r="A230" s="40" t="s">
        <v>30</v>
      </c>
      <c r="B230" s="135" t="s">
        <v>60</v>
      </c>
      <c r="C230" s="135" t="s">
        <v>31</v>
      </c>
      <c r="D230" s="118">
        <v>2893.7</v>
      </c>
      <c r="E230" s="118">
        <v>2893.7</v>
      </c>
    </row>
    <row r="231" spans="1:5" ht="47.25">
      <c r="A231" s="130" t="s">
        <v>62</v>
      </c>
      <c r="B231" s="132" t="s">
        <v>63</v>
      </c>
      <c r="C231" s="132"/>
      <c r="D231" s="133">
        <f>D232</f>
        <v>100</v>
      </c>
      <c r="E231" s="133">
        <f>E232</f>
        <v>100</v>
      </c>
    </row>
    <row r="232" spans="1:5" ht="31.5">
      <c r="A232" s="49" t="s">
        <v>64</v>
      </c>
      <c r="B232" s="137" t="s">
        <v>63</v>
      </c>
      <c r="C232" s="137"/>
      <c r="D232" s="43">
        <f>D233</f>
        <v>100</v>
      </c>
      <c r="E232" s="43">
        <f>E233</f>
        <v>100</v>
      </c>
    </row>
    <row r="233" spans="1:5" ht="31.5">
      <c r="A233" s="40" t="s">
        <v>30</v>
      </c>
      <c r="B233" s="135" t="s">
        <v>63</v>
      </c>
      <c r="C233" s="135" t="s">
        <v>31</v>
      </c>
      <c r="D233" s="118">
        <v>100</v>
      </c>
      <c r="E233" s="118">
        <v>100</v>
      </c>
    </row>
    <row r="234" spans="1:5" ht="31.5">
      <c r="A234" s="49" t="s">
        <v>356</v>
      </c>
      <c r="B234" s="137" t="s">
        <v>66</v>
      </c>
      <c r="C234" s="137"/>
      <c r="D234" s="43">
        <f>D235</f>
        <v>300</v>
      </c>
      <c r="E234" s="43">
        <f>E235</f>
        <v>300</v>
      </c>
    </row>
    <row r="235" spans="1:5" ht="31.5">
      <c r="A235" s="40" t="s">
        <v>30</v>
      </c>
      <c r="B235" s="135" t="s">
        <v>66</v>
      </c>
      <c r="C235" s="135" t="s">
        <v>31</v>
      </c>
      <c r="D235" s="118">
        <v>300</v>
      </c>
      <c r="E235" s="118">
        <v>300</v>
      </c>
    </row>
    <row r="236" spans="1:5" ht="45" customHeight="1">
      <c r="A236" s="130" t="s">
        <v>68</v>
      </c>
      <c r="B236" s="132" t="s">
        <v>70</v>
      </c>
      <c r="C236" s="132"/>
      <c r="D236" s="133">
        <f>D237</f>
        <v>1050</v>
      </c>
      <c r="E236" s="133">
        <f>E237</f>
        <v>1050</v>
      </c>
    </row>
    <row r="237" spans="1:5" ht="15.75">
      <c r="A237" s="49" t="s">
        <v>71</v>
      </c>
      <c r="B237" s="137" t="s">
        <v>70</v>
      </c>
      <c r="C237" s="137"/>
      <c r="D237" s="43">
        <f>D238</f>
        <v>1050</v>
      </c>
      <c r="E237" s="43">
        <f>E238</f>
        <v>1050</v>
      </c>
    </row>
    <row r="238" spans="1:5" ht="31.5">
      <c r="A238" s="40" t="s">
        <v>30</v>
      </c>
      <c r="B238" s="135" t="s">
        <v>70</v>
      </c>
      <c r="C238" s="135" t="s">
        <v>31</v>
      </c>
      <c r="D238" s="118">
        <v>1050</v>
      </c>
      <c r="E238" s="118">
        <v>1050</v>
      </c>
    </row>
    <row r="239" spans="1:5" ht="63">
      <c r="A239" s="130" t="s">
        <v>34</v>
      </c>
      <c r="B239" s="132" t="s">
        <v>35</v>
      </c>
      <c r="C239" s="132"/>
      <c r="D239" s="133">
        <f>D240</f>
        <v>250</v>
      </c>
      <c r="E239" s="133">
        <f>E240</f>
        <v>250</v>
      </c>
    </row>
    <row r="240" spans="1:5" ht="31.5">
      <c r="A240" s="49" t="s">
        <v>357</v>
      </c>
      <c r="B240" s="137" t="s">
        <v>35</v>
      </c>
      <c r="C240" s="137"/>
      <c r="D240" s="43">
        <f>D241</f>
        <v>250</v>
      </c>
      <c r="E240" s="43">
        <f>E241</f>
        <v>250</v>
      </c>
    </row>
    <row r="241" spans="1:5" ht="15.75">
      <c r="A241" s="40" t="s">
        <v>324</v>
      </c>
      <c r="B241" s="135" t="s">
        <v>35</v>
      </c>
      <c r="C241" s="135" t="s">
        <v>38</v>
      </c>
      <c r="D241" s="118">
        <v>250</v>
      </c>
      <c r="E241" s="118">
        <v>250</v>
      </c>
    </row>
    <row r="242" spans="1:5" ht="15.75">
      <c r="A242" s="141" t="s">
        <v>358</v>
      </c>
      <c r="B242" s="140" t="s">
        <v>359</v>
      </c>
      <c r="C242" s="140"/>
      <c r="D242" s="141">
        <f>D243+D245+D247+D252</f>
        <v>25672.1</v>
      </c>
      <c r="E242" s="141">
        <f>E243+E245+E247+E252</f>
        <v>25679.6</v>
      </c>
    </row>
    <row r="243" spans="1:5" ht="78.75">
      <c r="A243" s="207" t="s">
        <v>298</v>
      </c>
      <c r="B243" s="209" t="s">
        <v>299</v>
      </c>
      <c r="C243" s="209"/>
      <c r="D243" s="210">
        <f>D244</f>
        <v>12.1</v>
      </c>
      <c r="E243" s="210">
        <f>E244</f>
        <v>19.6</v>
      </c>
    </row>
    <row r="244" spans="1:5" ht="31.5">
      <c r="A244" s="16" t="s">
        <v>30</v>
      </c>
      <c r="B244" s="212" t="s">
        <v>299</v>
      </c>
      <c r="C244" s="212" t="s">
        <v>31</v>
      </c>
      <c r="D244" s="213">
        <v>12.1</v>
      </c>
      <c r="E244" s="213">
        <v>19.6</v>
      </c>
    </row>
    <row r="245" spans="1:5" ht="55.5" customHeight="1">
      <c r="A245" s="49" t="s">
        <v>300</v>
      </c>
      <c r="B245" s="137" t="s">
        <v>297</v>
      </c>
      <c r="C245" s="137"/>
      <c r="D245" s="43">
        <f>D246</f>
        <v>5000</v>
      </c>
      <c r="E245" s="43">
        <f>E246</f>
        <v>5000</v>
      </c>
    </row>
    <row r="246" spans="1:5" ht="15.75">
      <c r="A246" s="40" t="s">
        <v>324</v>
      </c>
      <c r="B246" s="135" t="s">
        <v>297</v>
      </c>
      <c r="C246" s="135" t="s">
        <v>38</v>
      </c>
      <c r="D246" s="118">
        <v>5000</v>
      </c>
      <c r="E246" s="118">
        <v>5000</v>
      </c>
    </row>
    <row r="247" spans="1:5" ht="15.75">
      <c r="A247" s="162" t="s">
        <v>301</v>
      </c>
      <c r="B247" s="137" t="s">
        <v>302</v>
      </c>
      <c r="C247" s="137"/>
      <c r="D247" s="43">
        <f>D248+D250</f>
        <v>6000</v>
      </c>
      <c r="E247" s="43">
        <f>E248+E250</f>
        <v>6000</v>
      </c>
    </row>
    <row r="248" spans="1:5" ht="31.5">
      <c r="A248" s="162" t="s">
        <v>303</v>
      </c>
      <c r="B248" s="137" t="s">
        <v>304</v>
      </c>
      <c r="C248" s="137"/>
      <c r="D248" s="43">
        <f>D249</f>
        <v>5000</v>
      </c>
      <c r="E248" s="43">
        <f>E249</f>
        <v>5000</v>
      </c>
    </row>
    <row r="249" spans="1:5" ht="15.75">
      <c r="A249" s="176" t="s">
        <v>324</v>
      </c>
      <c r="B249" s="135" t="s">
        <v>304</v>
      </c>
      <c r="C249" s="135" t="s">
        <v>38</v>
      </c>
      <c r="D249" s="118">
        <v>5000</v>
      </c>
      <c r="E249" s="118">
        <v>5000</v>
      </c>
    </row>
    <row r="250" spans="1:5" ht="78.75">
      <c r="A250" s="49" t="s">
        <v>305</v>
      </c>
      <c r="B250" s="137" t="s">
        <v>306</v>
      </c>
      <c r="C250" s="137"/>
      <c r="D250" s="43">
        <f>D251</f>
        <v>1000</v>
      </c>
      <c r="E250" s="43">
        <f>E251</f>
        <v>1000</v>
      </c>
    </row>
    <row r="251" spans="1:5" ht="15.75">
      <c r="A251" s="40" t="s">
        <v>324</v>
      </c>
      <c r="B251" s="135" t="s">
        <v>306</v>
      </c>
      <c r="C251" s="135" t="s">
        <v>38</v>
      </c>
      <c r="D251" s="118">
        <v>1000</v>
      </c>
      <c r="E251" s="118">
        <v>1000</v>
      </c>
    </row>
    <row r="252" spans="1:5" ht="47.25">
      <c r="A252" s="49" t="s">
        <v>307</v>
      </c>
      <c r="B252" s="137" t="s">
        <v>308</v>
      </c>
      <c r="C252" s="137"/>
      <c r="D252" s="43">
        <f>D253</f>
        <v>14660</v>
      </c>
      <c r="E252" s="43">
        <f>E253</f>
        <v>14660</v>
      </c>
    </row>
    <row r="253" spans="1:5" ht="31.5">
      <c r="A253" s="40" t="s">
        <v>309</v>
      </c>
      <c r="B253" s="135" t="s">
        <v>308</v>
      </c>
      <c r="C253" s="135" t="s">
        <v>310</v>
      </c>
      <c r="D253" s="118">
        <f>14296+364</f>
        <v>14660</v>
      </c>
      <c r="E253" s="118">
        <f>14296+364</f>
        <v>14660</v>
      </c>
    </row>
    <row r="254" spans="1:5" ht="15.75">
      <c r="A254" s="214" t="s">
        <v>311</v>
      </c>
      <c r="B254" s="216"/>
      <c r="C254" s="216"/>
      <c r="D254" s="217">
        <f>D242+D165+D138+D120+D65+D35+D13+D186+D207+D216+D224</f>
        <v>814177.1699999999</v>
      </c>
      <c r="E254" s="217">
        <f>E242+E165+E138+E120+E65+E35+E13+E186+E207+E216+E224</f>
        <v>814463.9899999999</v>
      </c>
    </row>
  </sheetData>
  <sheetProtection/>
  <mergeCells count="11">
    <mergeCell ref="A3:E3"/>
    <mergeCell ref="A4:E4"/>
    <mergeCell ref="A5:E5"/>
    <mergeCell ref="B6:E6"/>
    <mergeCell ref="C10:E10"/>
    <mergeCell ref="A11:A12"/>
    <mergeCell ref="B11:B12"/>
    <mergeCell ref="C11:C12"/>
    <mergeCell ref="D11:E11"/>
    <mergeCell ref="B7:E7"/>
    <mergeCell ref="A9:E9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5" sqref="A5:B5"/>
    </sheetView>
  </sheetViews>
  <sheetFormatPr defaultColWidth="9.140625" defaultRowHeight="12.75"/>
  <cols>
    <col min="1" max="1" width="3.7109375" style="0" customWidth="1"/>
    <col min="2" max="2" width="99.00390625" style="0" customWidth="1"/>
  </cols>
  <sheetData>
    <row r="1" spans="1:2" ht="15.75" customHeight="1">
      <c r="A1" s="310" t="s">
        <v>362</v>
      </c>
      <c r="B1" s="310"/>
    </row>
    <row r="2" spans="1:2" ht="17.25" customHeight="1">
      <c r="A2" s="310" t="s">
        <v>363</v>
      </c>
      <c r="B2" s="310"/>
    </row>
    <row r="3" spans="1:2" ht="16.5" customHeight="1">
      <c r="A3" s="310" t="s">
        <v>428</v>
      </c>
      <c r="B3" s="310"/>
    </row>
    <row r="4" spans="1:2" ht="36" customHeight="1">
      <c r="A4" s="310" t="s">
        <v>364</v>
      </c>
      <c r="B4" s="310"/>
    </row>
    <row r="5" spans="1:2" ht="45" customHeight="1">
      <c r="A5" s="310" t="s">
        <v>630</v>
      </c>
      <c r="B5" s="310"/>
    </row>
    <row r="6" spans="1:2" ht="15.75" hidden="1">
      <c r="A6" s="225"/>
      <c r="B6" s="225"/>
    </row>
    <row r="7" spans="1:2" ht="18.75" hidden="1">
      <c r="A7" s="226"/>
      <c r="B7" s="227"/>
    </row>
    <row r="8" spans="1:2" ht="16.5" thickBot="1">
      <c r="A8" s="228"/>
      <c r="B8" s="228"/>
    </row>
    <row r="9" spans="1:2" ht="15.75">
      <c r="A9" s="311"/>
      <c r="B9" s="312"/>
    </row>
    <row r="10" spans="1:2" ht="58.5" customHeight="1">
      <c r="A10" s="308" t="s">
        <v>365</v>
      </c>
      <c r="B10" s="309"/>
    </row>
    <row r="11" spans="1:2" ht="31.5">
      <c r="A11" s="241" t="s">
        <v>366</v>
      </c>
      <c r="B11" s="241" t="s">
        <v>367</v>
      </c>
    </row>
    <row r="12" spans="1:2" ht="47.25" customHeight="1">
      <c r="A12" s="241" t="s">
        <v>368</v>
      </c>
      <c r="B12" s="241" t="s">
        <v>369</v>
      </c>
    </row>
    <row r="13" spans="1:2" ht="34.5" customHeight="1">
      <c r="A13" s="241" t="s">
        <v>370</v>
      </c>
      <c r="B13" s="241" t="s">
        <v>371</v>
      </c>
    </row>
    <row r="14" ht="38.25" customHeight="1"/>
  </sheetData>
  <sheetProtection/>
  <mergeCells count="7">
    <mergeCell ref="A10:B10"/>
    <mergeCell ref="A1:B1"/>
    <mergeCell ref="A2:B2"/>
    <mergeCell ref="A3:B3"/>
    <mergeCell ref="A4:B4"/>
    <mergeCell ref="A5:B5"/>
    <mergeCell ref="A9:B9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B7" sqref="B7:C7"/>
    </sheetView>
  </sheetViews>
  <sheetFormatPr defaultColWidth="9.140625" defaultRowHeight="12.75"/>
  <cols>
    <col min="1" max="1" width="28.7109375" style="0" customWidth="1"/>
    <col min="2" max="2" width="36.57421875" style="0" customWidth="1"/>
    <col min="3" max="3" width="18.140625" style="0" customWidth="1"/>
    <col min="4" max="4" width="0.2890625" style="0" hidden="1" customWidth="1"/>
    <col min="5" max="5" width="9.140625" style="0" hidden="1" customWidth="1"/>
    <col min="6" max="6" width="0.42578125" style="0" hidden="1" customWidth="1"/>
    <col min="7" max="7" width="8.8515625" style="0" hidden="1" customWidth="1"/>
    <col min="8" max="8" width="0.42578125" style="0" hidden="1" customWidth="1"/>
  </cols>
  <sheetData>
    <row r="1" ht="12.75">
      <c r="C1" s="36"/>
    </row>
    <row r="3" spans="1:5" ht="12.75">
      <c r="A3" s="316" t="s">
        <v>372</v>
      </c>
      <c r="B3" s="316"/>
      <c r="C3" s="316"/>
      <c r="D3" s="316"/>
      <c r="E3" s="316"/>
    </row>
    <row r="4" spans="1:5" ht="12.75">
      <c r="A4" s="317" t="s">
        <v>373</v>
      </c>
      <c r="B4" s="317"/>
      <c r="C4" s="317"/>
      <c r="D4" s="317"/>
      <c r="E4" s="317"/>
    </row>
    <row r="5" spans="1:5" ht="12.75">
      <c r="A5" s="317" t="s">
        <v>374</v>
      </c>
      <c r="B5" s="317"/>
      <c r="C5" s="317"/>
      <c r="D5" s="229"/>
      <c r="E5" s="229"/>
    </row>
    <row r="6" spans="2:5" ht="30" customHeight="1">
      <c r="B6" s="317" t="s">
        <v>375</v>
      </c>
      <c r="C6" s="317"/>
      <c r="D6" s="230"/>
      <c r="E6" s="230"/>
    </row>
    <row r="7" spans="1:5" ht="12.75">
      <c r="A7" s="231"/>
      <c r="B7" s="318" t="s">
        <v>624</v>
      </c>
      <c r="C7" s="318"/>
      <c r="D7" s="319" t="s">
        <v>376</v>
      </c>
      <c r="E7" s="319"/>
    </row>
    <row r="8" spans="1:3" ht="15.75">
      <c r="A8" s="233"/>
      <c r="B8" s="234"/>
      <c r="C8" s="234"/>
    </row>
    <row r="9" spans="1:3" ht="33.75" customHeight="1">
      <c r="A9" s="313" t="s">
        <v>377</v>
      </c>
      <c r="B9" s="314"/>
      <c r="C9" s="314"/>
    </row>
    <row r="10" spans="1:3" ht="15.75">
      <c r="A10" s="235" t="s">
        <v>378</v>
      </c>
      <c r="B10" s="236"/>
      <c r="C10" s="237" t="s">
        <v>379</v>
      </c>
    </row>
    <row r="11" spans="1:3" ht="47.25">
      <c r="A11" s="238" t="s">
        <v>536</v>
      </c>
      <c r="B11" s="238" t="s">
        <v>611</v>
      </c>
      <c r="C11" s="238" t="s">
        <v>380</v>
      </c>
    </row>
    <row r="12" spans="1:3" ht="47.25">
      <c r="A12" s="239" t="s">
        <v>381</v>
      </c>
      <c r="B12" s="162" t="s">
        <v>382</v>
      </c>
      <c r="C12" s="240">
        <v>30000</v>
      </c>
    </row>
    <row r="13" spans="1:3" ht="39" customHeight="1">
      <c r="A13" s="315" t="s">
        <v>383</v>
      </c>
      <c r="B13" s="315"/>
      <c r="C13" s="240">
        <v>30000</v>
      </c>
    </row>
  </sheetData>
  <sheetProtection/>
  <mergeCells count="8">
    <mergeCell ref="A9:C9"/>
    <mergeCell ref="A13:B13"/>
    <mergeCell ref="A3:E3"/>
    <mergeCell ref="A4:E4"/>
    <mergeCell ref="A5:C5"/>
    <mergeCell ref="B6:C6"/>
    <mergeCell ref="B7:C7"/>
    <mergeCell ref="D7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12"/>
  <sheetViews>
    <sheetView zoomScalePageLayoutView="0" workbookViewId="0" topLeftCell="A1">
      <selection activeCell="I13" sqref="I13"/>
    </sheetView>
  </sheetViews>
  <sheetFormatPr defaultColWidth="9.140625" defaultRowHeight="12.75"/>
  <cols>
    <col min="1" max="1" width="28.7109375" style="0" customWidth="1"/>
    <col min="2" max="2" width="36.57421875" style="0" customWidth="1"/>
    <col min="3" max="3" width="18.140625" style="0" customWidth="1"/>
    <col min="4" max="4" width="0.2890625" style="0" hidden="1" customWidth="1"/>
    <col min="5" max="5" width="9.140625" style="0" hidden="1" customWidth="1"/>
    <col min="6" max="6" width="0.42578125" style="0" hidden="1" customWidth="1"/>
    <col min="7" max="7" width="8.8515625" style="0" hidden="1" customWidth="1"/>
    <col min="8" max="8" width="0.42578125" style="0" hidden="1" customWidth="1"/>
    <col min="9" max="9" width="18.140625" style="0" customWidth="1"/>
  </cols>
  <sheetData>
    <row r="2" spans="1:9" ht="12.75">
      <c r="A2" s="316" t="s">
        <v>384</v>
      </c>
      <c r="B2" s="316"/>
      <c r="C2" s="316"/>
      <c r="D2" s="316"/>
      <c r="E2" s="316"/>
      <c r="F2" s="316"/>
      <c r="G2" s="316"/>
      <c r="H2" s="316"/>
      <c r="I2" s="316"/>
    </row>
    <row r="3" spans="1:9" ht="12.75" customHeight="1">
      <c r="A3" s="317" t="s">
        <v>373</v>
      </c>
      <c r="B3" s="317"/>
      <c r="C3" s="317"/>
      <c r="D3" s="317"/>
      <c r="E3" s="317"/>
      <c r="F3" s="317"/>
      <c r="G3" s="317"/>
      <c r="H3" s="317"/>
      <c r="I3" s="317"/>
    </row>
    <row r="4" spans="1:9" ht="12.75" customHeight="1">
      <c r="A4" s="317" t="s">
        <v>374</v>
      </c>
      <c r="B4" s="317"/>
      <c r="C4" s="317"/>
      <c r="D4" s="317"/>
      <c r="E4" s="317"/>
      <c r="F4" s="317"/>
      <c r="G4" s="317"/>
      <c r="H4" s="317"/>
      <c r="I4" s="317"/>
    </row>
    <row r="5" spans="2:9" ht="30" customHeight="1">
      <c r="B5" s="317" t="s">
        <v>385</v>
      </c>
      <c r="C5" s="317"/>
      <c r="D5" s="317"/>
      <c r="E5" s="317"/>
      <c r="F5" s="317"/>
      <c r="G5" s="317"/>
      <c r="H5" s="317"/>
      <c r="I5" s="317"/>
    </row>
    <row r="6" spans="1:9" ht="12.75">
      <c r="A6" s="231"/>
      <c r="C6" s="232"/>
      <c r="D6" s="232" t="s">
        <v>376</v>
      </c>
      <c r="E6" s="232"/>
      <c r="F6" s="37"/>
      <c r="G6" s="37"/>
      <c r="H6" s="37"/>
      <c r="I6" s="232" t="s">
        <v>624</v>
      </c>
    </row>
    <row r="7" spans="1:9" ht="15.75">
      <c r="A7" s="233"/>
      <c r="B7" s="234"/>
      <c r="C7" s="234"/>
      <c r="I7" s="234"/>
    </row>
    <row r="8" spans="1:9" ht="33.75" customHeight="1">
      <c r="A8" s="313" t="s">
        <v>386</v>
      </c>
      <c r="B8" s="313"/>
      <c r="C8" s="313"/>
      <c r="D8" s="313"/>
      <c r="E8" s="313"/>
      <c r="F8" s="313"/>
      <c r="G8" s="313"/>
      <c r="H8" s="313"/>
      <c r="I8" s="313"/>
    </row>
    <row r="9" spans="1:9" ht="15.75">
      <c r="A9" s="235" t="s">
        <v>378</v>
      </c>
      <c r="B9" s="236"/>
      <c r="C9" s="237"/>
      <c r="I9" s="237" t="s">
        <v>379</v>
      </c>
    </row>
    <row r="10" spans="1:9" ht="63">
      <c r="A10" s="238" t="s">
        <v>536</v>
      </c>
      <c r="B10" s="238" t="s">
        <v>611</v>
      </c>
      <c r="C10" s="238" t="s">
        <v>387</v>
      </c>
      <c r="I10" s="238" t="s">
        <v>388</v>
      </c>
    </row>
    <row r="11" spans="1:9" ht="47.25">
      <c r="A11" s="239" t="s">
        <v>381</v>
      </c>
      <c r="B11" s="162" t="s">
        <v>382</v>
      </c>
      <c r="C11" s="240">
        <v>30000</v>
      </c>
      <c r="I11" s="240">
        <v>23000</v>
      </c>
    </row>
    <row r="12" spans="1:9" ht="39" customHeight="1">
      <c r="A12" s="315" t="s">
        <v>383</v>
      </c>
      <c r="B12" s="315"/>
      <c r="C12" s="240">
        <v>30000</v>
      </c>
      <c r="I12" s="240">
        <v>23000</v>
      </c>
    </row>
  </sheetData>
  <sheetProtection/>
  <mergeCells count="6">
    <mergeCell ref="A8:I8"/>
    <mergeCell ref="A12:B12"/>
    <mergeCell ref="A2:I2"/>
    <mergeCell ref="A3:I3"/>
    <mergeCell ref="A4:I4"/>
    <mergeCell ref="B5:I5"/>
  </mergeCells>
  <printOptions/>
  <pageMargins left="0.7" right="0.7" top="0.75" bottom="0.75" header="0.3" footer="0.3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44"/>
  <sheetViews>
    <sheetView zoomScalePageLayoutView="0" workbookViewId="0" topLeftCell="A1">
      <selection activeCell="B8" sqref="B8:D8"/>
    </sheetView>
  </sheetViews>
  <sheetFormatPr defaultColWidth="9.140625" defaultRowHeight="12.75"/>
  <cols>
    <col min="1" max="1" width="24.00390625" style="0" customWidth="1"/>
    <col min="2" max="2" width="46.140625" style="0" customWidth="1"/>
    <col min="3" max="3" width="10.57421875" style="0" customWidth="1"/>
    <col min="4" max="4" width="0.5625" style="0" hidden="1" customWidth="1"/>
    <col min="5" max="5" width="9.57421875" style="0" bestFit="1" customWidth="1"/>
  </cols>
  <sheetData>
    <row r="2" spans="2:4" ht="12.75">
      <c r="B2" s="245" t="s">
        <v>469</v>
      </c>
      <c r="C2" s="245"/>
      <c r="D2" s="251"/>
    </row>
    <row r="3" spans="2:4" ht="12.75">
      <c r="B3" s="247" t="s">
        <v>470</v>
      </c>
      <c r="C3" s="247"/>
      <c r="D3" s="247"/>
    </row>
    <row r="4" spans="2:4" ht="12.75">
      <c r="B4" s="247" t="s">
        <v>471</v>
      </c>
      <c r="C4" s="247"/>
      <c r="D4" s="247"/>
    </row>
    <row r="5" spans="2:4" ht="12.75">
      <c r="B5" s="247" t="s">
        <v>472</v>
      </c>
      <c r="C5" s="247"/>
      <c r="D5" s="247"/>
    </row>
    <row r="6" spans="2:4" ht="12.75">
      <c r="B6" s="247" t="s">
        <v>473</v>
      </c>
      <c r="C6" s="247"/>
      <c r="D6" s="247"/>
    </row>
    <row r="7" spans="2:4" ht="12.75">
      <c r="B7" s="247"/>
      <c r="C7" s="247"/>
      <c r="D7" s="247"/>
    </row>
    <row r="8" spans="2:4" ht="12.75">
      <c r="B8" s="247" t="s">
        <v>621</v>
      </c>
      <c r="C8" s="247"/>
      <c r="D8" s="247"/>
    </row>
    <row r="9" spans="2:3" ht="12.75">
      <c r="B9" s="37"/>
      <c r="C9" s="37"/>
    </row>
    <row r="10" spans="1:3" ht="15.75">
      <c r="A10" s="248" t="s">
        <v>474</v>
      </c>
      <c r="B10" s="248"/>
      <c r="C10" s="248"/>
    </row>
    <row r="11" spans="1:3" ht="15.75">
      <c r="A11" s="38"/>
      <c r="B11" s="38"/>
      <c r="C11" s="38"/>
    </row>
    <row r="12" ht="12.75">
      <c r="C12" s="37" t="s">
        <v>475</v>
      </c>
    </row>
    <row r="13" spans="1:3" ht="31.5">
      <c r="A13" s="39" t="s">
        <v>391</v>
      </c>
      <c r="B13" s="40" t="s">
        <v>476</v>
      </c>
      <c r="C13" s="41" t="s">
        <v>477</v>
      </c>
    </row>
    <row r="14" spans="1:3" ht="15.75">
      <c r="A14" s="42" t="s">
        <v>478</v>
      </c>
      <c r="B14" s="43" t="s">
        <v>479</v>
      </c>
      <c r="C14" s="44">
        <f>C15+C18+C29</f>
        <v>402471.3480000001</v>
      </c>
    </row>
    <row r="15" spans="1:3" ht="15.75">
      <c r="A15" s="42" t="s">
        <v>480</v>
      </c>
      <c r="B15" s="43" t="s">
        <v>481</v>
      </c>
      <c r="C15" s="44">
        <f>C16+C17</f>
        <v>28808</v>
      </c>
    </row>
    <row r="16" spans="1:5" ht="31.5">
      <c r="A16" s="45" t="s">
        <v>482</v>
      </c>
      <c r="B16" s="40" t="s">
        <v>483</v>
      </c>
      <c r="C16" s="46">
        <v>24853</v>
      </c>
      <c r="E16" s="47"/>
    </row>
    <row r="17" spans="1:3" ht="31.5">
      <c r="A17" s="48" t="s">
        <v>484</v>
      </c>
      <c r="B17" s="40" t="s">
        <v>485</v>
      </c>
      <c r="C17" s="46">
        <v>3955</v>
      </c>
    </row>
    <row r="18" spans="1:3" ht="31.5">
      <c r="A18" s="42" t="s">
        <v>486</v>
      </c>
      <c r="B18" s="49" t="s">
        <v>487</v>
      </c>
      <c r="C18" s="44">
        <f>SUM(C19:C28)</f>
        <v>29735.597999999998</v>
      </c>
    </row>
    <row r="19" spans="1:3" ht="64.5" customHeight="1">
      <c r="A19" s="45" t="s">
        <v>488</v>
      </c>
      <c r="B19" s="40" t="s">
        <v>489</v>
      </c>
      <c r="C19" s="50">
        <v>2637</v>
      </c>
    </row>
    <row r="20" spans="1:3" ht="82.5" customHeight="1">
      <c r="A20" s="45" t="s">
        <v>488</v>
      </c>
      <c r="B20" s="40" t="s">
        <v>490</v>
      </c>
      <c r="C20" s="50">
        <v>1933.55</v>
      </c>
    </row>
    <row r="21" spans="1:3" ht="63">
      <c r="A21" s="45" t="s">
        <v>488</v>
      </c>
      <c r="B21" s="40" t="s">
        <v>491</v>
      </c>
      <c r="C21" s="50">
        <v>1771.131</v>
      </c>
    </row>
    <row r="22" spans="1:3" ht="47.25">
      <c r="A22" s="45" t="s">
        <v>492</v>
      </c>
      <c r="B22" s="40" t="s">
        <v>493</v>
      </c>
      <c r="C22" s="50">
        <v>517.683</v>
      </c>
    </row>
    <row r="23" spans="1:3" ht="47.25">
      <c r="A23" s="45" t="s">
        <v>494</v>
      </c>
      <c r="B23" s="40" t="s">
        <v>495</v>
      </c>
      <c r="C23" s="50">
        <v>357.78</v>
      </c>
    </row>
    <row r="24" spans="1:3" ht="63" customHeight="1">
      <c r="A24" s="45" t="s">
        <v>488</v>
      </c>
      <c r="B24" s="40" t="s">
        <v>496</v>
      </c>
      <c r="C24" s="50">
        <v>13000</v>
      </c>
    </row>
    <row r="25" spans="1:3" ht="111.75" customHeight="1">
      <c r="A25" s="45" t="s">
        <v>488</v>
      </c>
      <c r="B25" s="40" t="s">
        <v>497</v>
      </c>
      <c r="C25" s="50">
        <v>3776</v>
      </c>
    </row>
    <row r="26" spans="1:3" ht="132.75" customHeight="1">
      <c r="A26" s="45" t="s">
        <v>488</v>
      </c>
      <c r="B26" s="40" t="s">
        <v>498</v>
      </c>
      <c r="C26" s="50">
        <v>1526.654</v>
      </c>
    </row>
    <row r="27" spans="1:3" ht="60.75" customHeight="1">
      <c r="A27" s="45" t="s">
        <v>488</v>
      </c>
      <c r="B27" s="40" t="s">
        <v>499</v>
      </c>
      <c r="C27" s="50">
        <v>4000</v>
      </c>
    </row>
    <row r="28" spans="1:3" ht="47.25">
      <c r="A28" s="45" t="s">
        <v>488</v>
      </c>
      <c r="B28" s="40" t="s">
        <v>500</v>
      </c>
      <c r="C28" s="50">
        <v>215.8</v>
      </c>
    </row>
    <row r="29" spans="1:3" ht="31.5">
      <c r="A29" s="42" t="s">
        <v>501</v>
      </c>
      <c r="B29" s="49" t="s">
        <v>502</v>
      </c>
      <c r="C29" s="44">
        <f>SUM(C30:C43)</f>
        <v>343927.7500000001</v>
      </c>
    </row>
    <row r="30" spans="1:3" ht="78.75">
      <c r="A30" s="45" t="s">
        <v>503</v>
      </c>
      <c r="B30" s="40" t="s">
        <v>504</v>
      </c>
      <c r="C30" s="50">
        <v>797</v>
      </c>
    </row>
    <row r="31" spans="1:3" ht="78.75">
      <c r="A31" s="45" t="s">
        <v>503</v>
      </c>
      <c r="B31" s="40" t="s">
        <v>505</v>
      </c>
      <c r="C31" s="50">
        <v>7566.56</v>
      </c>
    </row>
    <row r="32" spans="1:3" ht="110.25">
      <c r="A32" s="45" t="s">
        <v>503</v>
      </c>
      <c r="B32" s="40" t="s">
        <v>506</v>
      </c>
      <c r="C32" s="50">
        <v>0.22</v>
      </c>
    </row>
    <row r="33" spans="1:3" ht="78.75">
      <c r="A33" s="45" t="s">
        <v>503</v>
      </c>
      <c r="B33" s="40" t="s">
        <v>507</v>
      </c>
      <c r="C33" s="50">
        <v>1771.44</v>
      </c>
    </row>
    <row r="34" spans="1:3" ht="78.75">
      <c r="A34" s="45" t="s">
        <v>503</v>
      </c>
      <c r="B34" s="40" t="s">
        <v>508</v>
      </c>
      <c r="C34" s="50">
        <v>1638.57</v>
      </c>
    </row>
    <row r="35" spans="1:3" ht="110.25">
      <c r="A35" s="45" t="s">
        <v>503</v>
      </c>
      <c r="B35" s="40" t="s">
        <v>509</v>
      </c>
      <c r="C35" s="50">
        <v>251.23</v>
      </c>
    </row>
    <row r="36" spans="1:3" ht="220.5">
      <c r="A36" s="45" t="s">
        <v>510</v>
      </c>
      <c r="B36" s="51" t="s">
        <v>511</v>
      </c>
      <c r="C36" s="50">
        <v>92520.12</v>
      </c>
    </row>
    <row r="37" spans="1:3" ht="220.5">
      <c r="A37" s="45" t="s">
        <v>510</v>
      </c>
      <c r="B37" s="51" t="s">
        <v>511</v>
      </c>
      <c r="C37" s="50">
        <v>135699.57</v>
      </c>
    </row>
    <row r="38" spans="1:3" ht="141.75">
      <c r="A38" s="48" t="s">
        <v>512</v>
      </c>
      <c r="B38" s="52" t="s">
        <v>513</v>
      </c>
      <c r="C38" s="50">
        <v>8467.2</v>
      </c>
    </row>
    <row r="39" spans="1:3" ht="78.75">
      <c r="A39" s="45" t="s">
        <v>503</v>
      </c>
      <c r="B39" s="53" t="s">
        <v>514</v>
      </c>
      <c r="C39" s="50">
        <v>2295</v>
      </c>
    </row>
    <row r="40" spans="1:3" ht="78.75">
      <c r="A40" s="45" t="s">
        <v>510</v>
      </c>
      <c r="B40" s="54" t="s">
        <v>515</v>
      </c>
      <c r="C40" s="50">
        <v>2239.04</v>
      </c>
    </row>
    <row r="41" spans="1:3" ht="63">
      <c r="A41" s="45" t="s">
        <v>510</v>
      </c>
      <c r="B41" s="51" t="s">
        <v>516</v>
      </c>
      <c r="C41" s="50">
        <v>89688</v>
      </c>
    </row>
    <row r="42" spans="1:3" ht="141.75">
      <c r="A42" s="45" t="s">
        <v>517</v>
      </c>
      <c r="B42" s="52" t="s">
        <v>518</v>
      </c>
      <c r="C42" s="50">
        <v>811.9</v>
      </c>
    </row>
    <row r="43" spans="1:3" ht="94.5">
      <c r="A43" s="45" t="s">
        <v>519</v>
      </c>
      <c r="B43" s="55" t="s">
        <v>520</v>
      </c>
      <c r="C43" s="50">
        <v>181.9</v>
      </c>
    </row>
    <row r="44" spans="1:3" ht="12.75">
      <c r="A44" s="249" t="s">
        <v>521</v>
      </c>
      <c r="B44" s="250"/>
      <c r="C44" s="57">
        <f>C14</f>
        <v>402471.3480000001</v>
      </c>
    </row>
  </sheetData>
  <sheetProtection/>
  <mergeCells count="9">
    <mergeCell ref="B8:D8"/>
    <mergeCell ref="A10:C10"/>
    <mergeCell ref="A44:B44"/>
    <mergeCell ref="B2:D2"/>
    <mergeCell ref="B3:D3"/>
    <mergeCell ref="B4:D4"/>
    <mergeCell ref="B5:D5"/>
    <mergeCell ref="B6:D6"/>
    <mergeCell ref="B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E48"/>
  <sheetViews>
    <sheetView zoomScalePageLayoutView="0" workbookViewId="0" topLeftCell="A19">
      <selection activeCell="F17" sqref="F17"/>
    </sheetView>
  </sheetViews>
  <sheetFormatPr defaultColWidth="9.140625" defaultRowHeight="12.75"/>
  <cols>
    <col min="1" max="1" width="27.28125" style="0" customWidth="1"/>
    <col min="2" max="2" width="41.421875" style="0" customWidth="1"/>
    <col min="3" max="3" width="12.8515625" style="26" customWidth="1"/>
    <col min="4" max="4" width="10.7109375" style="0" customWidth="1"/>
    <col min="5" max="5" width="0.2890625" style="0" customWidth="1"/>
  </cols>
  <sheetData>
    <row r="3" spans="2:5" ht="12.75">
      <c r="B3" s="245" t="s">
        <v>522</v>
      </c>
      <c r="C3" s="245"/>
      <c r="D3" s="243"/>
      <c r="E3" s="243"/>
    </row>
    <row r="4" spans="2:5" ht="12.75">
      <c r="B4" s="244" t="s">
        <v>373</v>
      </c>
      <c r="C4" s="252"/>
      <c r="D4" s="252"/>
      <c r="E4" s="18"/>
    </row>
    <row r="5" spans="2:5" ht="12.75">
      <c r="B5" s="242" t="s">
        <v>428</v>
      </c>
      <c r="C5" s="243"/>
      <c r="D5" s="243"/>
      <c r="E5" s="243"/>
    </row>
    <row r="6" spans="2:5" ht="29.25" customHeight="1">
      <c r="B6" s="244" t="s">
        <v>467</v>
      </c>
      <c r="C6" s="244"/>
      <c r="D6" s="244"/>
      <c r="E6" s="244"/>
    </row>
    <row r="7" spans="2:5" ht="12.75">
      <c r="B7" s="244" t="s">
        <v>626</v>
      </c>
      <c r="C7" s="253"/>
      <c r="D7" s="253"/>
      <c r="E7" s="58"/>
    </row>
    <row r="8" spans="2:3" ht="15">
      <c r="B8" s="1"/>
      <c r="C8" s="24"/>
    </row>
    <row r="9" spans="1:5" ht="15">
      <c r="A9" s="246" t="s">
        <v>432</v>
      </c>
      <c r="B9" s="247"/>
      <c r="C9" s="247"/>
      <c r="D9" s="247"/>
      <c r="E9" s="247"/>
    </row>
    <row r="10" spans="1:3" ht="15">
      <c r="A10" s="2" t="s">
        <v>389</v>
      </c>
      <c r="B10" s="3" t="s">
        <v>523</v>
      </c>
      <c r="C10" s="25"/>
    </row>
    <row r="11" spans="1:4" ht="15.75">
      <c r="A11" s="4"/>
      <c r="B11" s="5"/>
      <c r="C11" s="34"/>
      <c r="D11" s="34" t="s">
        <v>390</v>
      </c>
    </row>
    <row r="12" spans="1:4" ht="30">
      <c r="A12" s="6" t="s">
        <v>391</v>
      </c>
      <c r="B12" s="7" t="s">
        <v>392</v>
      </c>
      <c r="C12" s="7" t="s">
        <v>524</v>
      </c>
      <c r="D12" s="7" t="s">
        <v>525</v>
      </c>
    </row>
    <row r="13" spans="1:4" ht="15.75">
      <c r="A13" s="6"/>
      <c r="B13" s="8" t="s">
        <v>394</v>
      </c>
      <c r="C13" s="27">
        <f>C14+C18+C23+C29+C32+C35</f>
        <v>298860</v>
      </c>
      <c r="D13" s="27">
        <f>D14+D18+D23+D29+D32+D35</f>
        <v>267360</v>
      </c>
    </row>
    <row r="14" spans="1:4" ht="15.75">
      <c r="A14" s="21" t="s">
        <v>413</v>
      </c>
      <c r="B14" s="12" t="s">
        <v>446</v>
      </c>
      <c r="C14" s="28">
        <f>SUM(C15:C17)</f>
        <v>176200</v>
      </c>
      <c r="D14" s="28">
        <f>SUM(D15:D17)</f>
        <v>142000</v>
      </c>
    </row>
    <row r="15" spans="1:4" ht="138" customHeight="1">
      <c r="A15" s="21" t="s">
        <v>412</v>
      </c>
      <c r="B15" s="9" t="s">
        <v>429</v>
      </c>
      <c r="C15" s="29">
        <v>171200</v>
      </c>
      <c r="D15" s="29">
        <v>138200</v>
      </c>
    </row>
    <row r="16" spans="1:4" ht="219.75" customHeight="1">
      <c r="A16" s="21" t="s">
        <v>411</v>
      </c>
      <c r="B16" s="10" t="s">
        <v>430</v>
      </c>
      <c r="C16" s="29">
        <v>1300</v>
      </c>
      <c r="D16" s="29">
        <v>1000</v>
      </c>
    </row>
    <row r="17" spans="1:5" ht="78.75">
      <c r="A17" s="21" t="s">
        <v>410</v>
      </c>
      <c r="B17" s="10" t="s">
        <v>395</v>
      </c>
      <c r="C17" s="29">
        <v>3700</v>
      </c>
      <c r="D17" s="29">
        <v>2800</v>
      </c>
      <c r="E17" s="29">
        <v>3527</v>
      </c>
    </row>
    <row r="18" spans="1:4" ht="47.25">
      <c r="A18" s="22" t="s">
        <v>409</v>
      </c>
      <c r="B18" s="11" t="s">
        <v>431</v>
      </c>
      <c r="C18" s="30">
        <f>C19</f>
        <v>12500</v>
      </c>
      <c r="D18" s="30">
        <f>D19</f>
        <v>12800</v>
      </c>
    </row>
    <row r="19" spans="1:5" ht="47.25">
      <c r="A19" s="22" t="s">
        <v>419</v>
      </c>
      <c r="B19" s="17" t="s">
        <v>416</v>
      </c>
      <c r="C19" s="30">
        <f>SUM(C20:C22)</f>
        <v>12500</v>
      </c>
      <c r="D19" s="30">
        <f>SUM(D20:D22)</f>
        <v>12800</v>
      </c>
      <c r="E19" s="30">
        <f>SUM(E20:E22)</f>
        <v>0</v>
      </c>
    </row>
    <row r="20" spans="1:4" ht="110.25">
      <c r="A20" s="21" t="s">
        <v>414</v>
      </c>
      <c r="B20" s="16" t="s">
        <v>415</v>
      </c>
      <c r="C20" s="29">
        <v>4200</v>
      </c>
      <c r="D20" s="29">
        <v>4300</v>
      </c>
    </row>
    <row r="21" spans="1:4" ht="157.5">
      <c r="A21" s="21" t="s">
        <v>420</v>
      </c>
      <c r="B21" s="16" t="s">
        <v>417</v>
      </c>
      <c r="C21" s="29">
        <v>70</v>
      </c>
      <c r="D21" s="29">
        <v>75</v>
      </c>
    </row>
    <row r="22" spans="1:4" ht="126">
      <c r="A22" s="21" t="s">
        <v>421</v>
      </c>
      <c r="B22" s="16" t="s">
        <v>418</v>
      </c>
      <c r="C22" s="29">
        <v>8230</v>
      </c>
      <c r="D22" s="29">
        <v>8425</v>
      </c>
    </row>
    <row r="23" spans="1:4" ht="15.75">
      <c r="A23" s="21" t="s">
        <v>422</v>
      </c>
      <c r="B23" s="12" t="s">
        <v>447</v>
      </c>
      <c r="C23" s="31">
        <f>SUM(C24+C27+C28)</f>
        <v>52400</v>
      </c>
      <c r="D23" s="31">
        <f>SUM(D24+D27+D28)</f>
        <v>53500</v>
      </c>
    </row>
    <row r="24" spans="1:4" ht="47.25">
      <c r="A24" s="21" t="s">
        <v>423</v>
      </c>
      <c r="B24" s="12" t="s">
        <v>396</v>
      </c>
      <c r="C24" s="31">
        <f>SUM(C25:C26)</f>
        <v>23800</v>
      </c>
      <c r="D24" s="31">
        <f>SUM(D25:D26)</f>
        <v>24300</v>
      </c>
    </row>
    <row r="25" spans="1:4" ht="63">
      <c r="A25" s="21" t="s">
        <v>424</v>
      </c>
      <c r="B25" s="13" t="s">
        <v>397</v>
      </c>
      <c r="C25" s="32">
        <v>14600</v>
      </c>
      <c r="D25" s="32">
        <v>14950</v>
      </c>
    </row>
    <row r="26" spans="1:4" ht="78.75">
      <c r="A26" s="21" t="s">
        <v>425</v>
      </c>
      <c r="B26" s="13" t="s">
        <v>398</v>
      </c>
      <c r="C26" s="29">
        <v>9200</v>
      </c>
      <c r="D26" s="29">
        <v>9350</v>
      </c>
    </row>
    <row r="27" spans="1:4" ht="31.5">
      <c r="A27" s="21" t="s">
        <v>426</v>
      </c>
      <c r="B27" s="13" t="s">
        <v>399</v>
      </c>
      <c r="C27" s="29">
        <v>19400</v>
      </c>
      <c r="D27" s="29">
        <v>19700</v>
      </c>
    </row>
    <row r="28" spans="1:4" ht="15.75">
      <c r="A28" s="21" t="s">
        <v>427</v>
      </c>
      <c r="B28" s="13" t="s">
        <v>400</v>
      </c>
      <c r="C28" s="29">
        <v>9200</v>
      </c>
      <c r="D28" s="29">
        <v>9500</v>
      </c>
    </row>
    <row r="29" spans="1:4" ht="15.75">
      <c r="A29" s="22" t="s">
        <v>433</v>
      </c>
      <c r="B29" s="12" t="s">
        <v>445</v>
      </c>
      <c r="C29" s="30">
        <f>C30+C31</f>
        <v>19390</v>
      </c>
      <c r="D29" s="30">
        <f>D30+D31</f>
        <v>19800</v>
      </c>
    </row>
    <row r="30" spans="1:4" s="20" customFormat="1" ht="15.75">
      <c r="A30" s="21" t="s">
        <v>434</v>
      </c>
      <c r="B30" s="13" t="s">
        <v>435</v>
      </c>
      <c r="C30" s="29">
        <v>3590</v>
      </c>
      <c r="D30" s="29">
        <v>3700</v>
      </c>
    </row>
    <row r="31" spans="1:4" ht="15.75">
      <c r="A31" s="21" t="s">
        <v>436</v>
      </c>
      <c r="B31" s="13" t="s">
        <v>437</v>
      </c>
      <c r="C31" s="29">
        <v>15800</v>
      </c>
      <c r="D31" s="29">
        <v>16100</v>
      </c>
    </row>
    <row r="32" spans="1:4" ht="15.75">
      <c r="A32" s="22" t="s">
        <v>440</v>
      </c>
      <c r="B32" s="12" t="s">
        <v>441</v>
      </c>
      <c r="C32" s="30">
        <f>C33+C34</f>
        <v>34700</v>
      </c>
      <c r="D32" s="30">
        <f>D33+D34</f>
        <v>35500</v>
      </c>
    </row>
    <row r="33" spans="1:4" ht="15.75">
      <c r="A33" s="21" t="s">
        <v>442</v>
      </c>
      <c r="B33" s="13" t="s">
        <v>465</v>
      </c>
      <c r="C33" s="29">
        <v>23600</v>
      </c>
      <c r="D33" s="29">
        <v>24200</v>
      </c>
    </row>
    <row r="34" spans="1:4" ht="15.75">
      <c r="A34" s="21" t="s">
        <v>443</v>
      </c>
      <c r="B34" s="13" t="s">
        <v>444</v>
      </c>
      <c r="C34" s="29">
        <v>11100</v>
      </c>
      <c r="D34" s="29">
        <v>11300</v>
      </c>
    </row>
    <row r="35" spans="1:4" ht="15.75">
      <c r="A35" s="22" t="s">
        <v>438</v>
      </c>
      <c r="B35" s="12" t="s">
        <v>448</v>
      </c>
      <c r="C35" s="30">
        <f>SUM(C36:C36)</f>
        <v>3670</v>
      </c>
      <c r="D35" s="30">
        <f>SUM(D36:D36)</f>
        <v>3760</v>
      </c>
    </row>
    <row r="36" spans="1:4" ht="78.75">
      <c r="A36" s="21" t="s">
        <v>439</v>
      </c>
      <c r="B36" s="13" t="s">
        <v>401</v>
      </c>
      <c r="C36" s="29">
        <v>3670</v>
      </c>
      <c r="D36" s="29">
        <v>3760</v>
      </c>
    </row>
    <row r="37" spans="1:4" ht="15.75">
      <c r="A37" s="21"/>
      <c r="B37" s="14" t="s">
        <v>402</v>
      </c>
      <c r="C37" s="30">
        <f>C38+C41+C43+C46+C47</f>
        <v>95800</v>
      </c>
      <c r="D37" s="30">
        <f>D38+D41+D43+D46+D47</f>
        <v>89600</v>
      </c>
    </row>
    <row r="38" spans="1:4" ht="78.75">
      <c r="A38" s="21" t="s">
        <v>449</v>
      </c>
      <c r="B38" s="12" t="s">
        <v>403</v>
      </c>
      <c r="C38" s="30">
        <f>SUM(C39:C40)</f>
        <v>46600</v>
      </c>
      <c r="D38" s="30">
        <f>SUM(D39:D40)</f>
        <v>46100</v>
      </c>
    </row>
    <row r="39" spans="1:4" ht="126" customHeight="1">
      <c r="A39" s="21" t="s">
        <v>453</v>
      </c>
      <c r="B39" s="15" t="s">
        <v>450</v>
      </c>
      <c r="C39" s="33">
        <v>43900</v>
      </c>
      <c r="D39" s="33">
        <v>43400</v>
      </c>
    </row>
    <row r="40" spans="1:4" ht="120.75" customHeight="1">
      <c r="A40" s="21" t="s">
        <v>452</v>
      </c>
      <c r="B40" s="10" t="s">
        <v>451</v>
      </c>
      <c r="C40" s="29">
        <v>2700</v>
      </c>
      <c r="D40" s="29">
        <v>2700</v>
      </c>
    </row>
    <row r="41" spans="1:4" ht="31.5">
      <c r="A41" s="21" t="s">
        <v>454</v>
      </c>
      <c r="B41" s="12" t="s">
        <v>404</v>
      </c>
      <c r="C41" s="30">
        <f>SUM(C42)</f>
        <v>4000</v>
      </c>
      <c r="D41" s="30">
        <f>D42</f>
        <v>4000</v>
      </c>
    </row>
    <row r="42" spans="1:4" ht="31.5">
      <c r="A42" s="21" t="s">
        <v>455</v>
      </c>
      <c r="B42" s="13" t="s">
        <v>405</v>
      </c>
      <c r="C42" s="29">
        <v>4000</v>
      </c>
      <c r="D42" s="29">
        <v>4000</v>
      </c>
    </row>
    <row r="43" spans="1:4" ht="47.25">
      <c r="A43" s="21" t="s">
        <v>456</v>
      </c>
      <c r="B43" s="12" t="s">
        <v>406</v>
      </c>
      <c r="C43" s="30">
        <f>SUM(C44+C45)</f>
        <v>19000</v>
      </c>
      <c r="D43" s="30">
        <f>SUM(D44+D45)</f>
        <v>13300</v>
      </c>
    </row>
    <row r="44" spans="1:4" ht="174" customHeight="1">
      <c r="A44" s="21" t="s">
        <v>458</v>
      </c>
      <c r="B44" s="15" t="s">
        <v>457</v>
      </c>
      <c r="C44" s="29">
        <v>2000</v>
      </c>
      <c r="D44" s="29">
        <v>3000</v>
      </c>
    </row>
    <row r="45" spans="1:4" ht="92.25" customHeight="1">
      <c r="A45" s="21" t="s">
        <v>460</v>
      </c>
      <c r="B45" s="13" t="s">
        <v>459</v>
      </c>
      <c r="C45" s="29">
        <v>17000</v>
      </c>
      <c r="D45" s="29">
        <v>10300</v>
      </c>
    </row>
    <row r="46" spans="1:4" ht="31.5">
      <c r="A46" s="22" t="s">
        <v>461</v>
      </c>
      <c r="B46" s="12" t="s">
        <v>464</v>
      </c>
      <c r="C46" s="30">
        <v>6200</v>
      </c>
      <c r="D46" s="30">
        <v>6200</v>
      </c>
    </row>
    <row r="47" spans="1:4" ht="15.75">
      <c r="A47" s="22" t="s">
        <v>462</v>
      </c>
      <c r="B47" s="12" t="s">
        <v>463</v>
      </c>
      <c r="C47" s="30">
        <v>20000</v>
      </c>
      <c r="D47" s="30">
        <v>20000</v>
      </c>
    </row>
    <row r="48" spans="1:4" ht="15.75">
      <c r="A48" s="21"/>
      <c r="B48" s="12" t="s">
        <v>407</v>
      </c>
      <c r="C48" s="31">
        <f>C13+C37</f>
        <v>394660</v>
      </c>
      <c r="D48" s="31">
        <f>D13+D37</f>
        <v>356960</v>
      </c>
    </row>
  </sheetData>
  <sheetProtection/>
  <mergeCells count="6">
    <mergeCell ref="B3:E3"/>
    <mergeCell ref="B5:E5"/>
    <mergeCell ref="B6:E6"/>
    <mergeCell ref="A9:E9"/>
    <mergeCell ref="B4:D4"/>
    <mergeCell ref="B7:D7"/>
  </mergeCells>
  <printOptions/>
  <pageMargins left="0.7" right="0.7" top="0.75" bottom="0.75" header="0.3" footer="0.3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42"/>
  <sheetViews>
    <sheetView zoomScalePageLayoutView="0" workbookViewId="0" topLeftCell="A1">
      <selection activeCell="B8" sqref="B8:D8"/>
    </sheetView>
  </sheetViews>
  <sheetFormatPr defaultColWidth="9.140625" defaultRowHeight="12.75"/>
  <cols>
    <col min="1" max="1" width="24.00390625" style="0" customWidth="1"/>
    <col min="2" max="2" width="46.140625" style="0" customWidth="1"/>
    <col min="3" max="3" width="10.57421875" style="0" customWidth="1"/>
    <col min="4" max="4" width="11.421875" style="0" customWidth="1"/>
    <col min="5" max="6" width="9.57421875" style="0" bestFit="1" customWidth="1"/>
  </cols>
  <sheetData>
    <row r="2" spans="2:4" ht="12.75">
      <c r="B2" s="245" t="s">
        <v>526</v>
      </c>
      <c r="C2" s="245"/>
      <c r="D2" s="251"/>
    </row>
    <row r="3" spans="2:4" ht="12.75">
      <c r="B3" s="247" t="s">
        <v>470</v>
      </c>
      <c r="C3" s="247"/>
      <c r="D3" s="247"/>
    </row>
    <row r="4" spans="2:4" ht="12.75">
      <c r="B4" s="247" t="s">
        <v>471</v>
      </c>
      <c r="C4" s="247"/>
      <c r="D4" s="247"/>
    </row>
    <row r="5" spans="2:4" ht="12.75">
      <c r="B5" s="247" t="s">
        <v>472</v>
      </c>
      <c r="C5" s="247"/>
      <c r="D5" s="247"/>
    </row>
    <row r="6" spans="2:4" ht="12.75">
      <c r="B6" s="247" t="s">
        <v>473</v>
      </c>
      <c r="C6" s="247"/>
      <c r="D6" s="247"/>
    </row>
    <row r="7" spans="2:4" ht="12.75">
      <c r="B7" s="247"/>
      <c r="C7" s="247"/>
      <c r="D7" s="247"/>
    </row>
    <row r="8" spans="2:4" ht="12.75">
      <c r="B8" s="247" t="s">
        <v>622</v>
      </c>
      <c r="C8" s="247"/>
      <c r="D8" s="247"/>
    </row>
    <row r="9" spans="2:3" ht="12.75">
      <c r="B9" s="37"/>
      <c r="C9" s="37"/>
    </row>
    <row r="10" spans="1:4" ht="15.75">
      <c r="A10" s="248" t="s">
        <v>527</v>
      </c>
      <c r="B10" s="248"/>
      <c r="C10" s="248"/>
      <c r="D10" s="251"/>
    </row>
    <row r="11" spans="1:3" ht="15.75">
      <c r="A11" s="38"/>
      <c r="B11" s="38"/>
      <c r="C11" s="38"/>
    </row>
    <row r="12" ht="12.75">
      <c r="D12" s="37" t="s">
        <v>475</v>
      </c>
    </row>
    <row r="13" spans="1:4" ht="31.5">
      <c r="A13" s="39" t="s">
        <v>391</v>
      </c>
      <c r="B13" s="40" t="s">
        <v>476</v>
      </c>
      <c r="C13" s="41" t="s">
        <v>524</v>
      </c>
      <c r="D13" s="59" t="s">
        <v>525</v>
      </c>
    </row>
    <row r="14" spans="1:4" ht="15.75">
      <c r="A14" s="42" t="s">
        <v>478</v>
      </c>
      <c r="B14" s="43" t="s">
        <v>479</v>
      </c>
      <c r="C14" s="44">
        <f>C15+C17+C27</f>
        <v>389517.17199999996</v>
      </c>
      <c r="D14" s="60">
        <f>D15+D17+D27</f>
        <v>434503.991</v>
      </c>
    </row>
    <row r="15" spans="1:4" ht="15.75">
      <c r="A15" s="42" t="s">
        <v>480</v>
      </c>
      <c r="B15" s="43" t="s">
        <v>481</v>
      </c>
      <c r="C15" s="44">
        <f>C16</f>
        <v>26144</v>
      </c>
      <c r="D15" s="61">
        <f>D16</f>
        <v>47948</v>
      </c>
    </row>
    <row r="16" spans="1:5" ht="31.5">
      <c r="A16" s="45" t="s">
        <v>482</v>
      </c>
      <c r="B16" s="40" t="s">
        <v>483</v>
      </c>
      <c r="C16" s="46">
        <v>26144</v>
      </c>
      <c r="D16" s="62">
        <v>47948</v>
      </c>
      <c r="E16" s="47"/>
    </row>
    <row r="17" spans="1:4" ht="31.5">
      <c r="A17" s="42" t="s">
        <v>486</v>
      </c>
      <c r="B17" s="49" t="s">
        <v>487</v>
      </c>
      <c r="C17" s="44">
        <f>SUM(C18:C26)</f>
        <v>22215.761</v>
      </c>
      <c r="D17" s="60">
        <f>SUM(D18:D26)</f>
        <v>18343.26</v>
      </c>
    </row>
    <row r="18" spans="1:6" ht="64.5" customHeight="1">
      <c r="A18" s="45" t="s">
        <v>488</v>
      </c>
      <c r="B18" s="40" t="s">
        <v>489</v>
      </c>
      <c r="C18" s="50">
        <v>2637</v>
      </c>
      <c r="D18" s="62">
        <v>2637</v>
      </c>
      <c r="F18" s="47"/>
    </row>
    <row r="19" spans="1:4" ht="82.5" customHeight="1">
      <c r="A19" s="45" t="s">
        <v>488</v>
      </c>
      <c r="B19" s="40" t="s">
        <v>490</v>
      </c>
      <c r="C19" s="50">
        <v>1933.55</v>
      </c>
      <c r="D19" s="62">
        <v>1933.55</v>
      </c>
    </row>
    <row r="20" spans="1:4" ht="63">
      <c r="A20" s="45" t="s">
        <v>488</v>
      </c>
      <c r="B20" s="40" t="s">
        <v>491</v>
      </c>
      <c r="C20" s="50">
        <v>1771.131</v>
      </c>
      <c r="D20" s="62">
        <v>1771.13</v>
      </c>
    </row>
    <row r="21" spans="1:4" ht="47.25">
      <c r="A21" s="45" t="s">
        <v>494</v>
      </c>
      <c r="B21" s="40" t="s">
        <v>495</v>
      </c>
      <c r="C21" s="50">
        <v>357.78</v>
      </c>
      <c r="D21" s="62">
        <v>357.78</v>
      </c>
    </row>
    <row r="22" spans="1:4" ht="63" customHeight="1">
      <c r="A22" s="45" t="s">
        <v>488</v>
      </c>
      <c r="B22" s="40" t="s">
        <v>496</v>
      </c>
      <c r="C22" s="50">
        <v>8000</v>
      </c>
      <c r="D22" s="62">
        <v>4000</v>
      </c>
    </row>
    <row r="23" spans="1:4" ht="111.75" customHeight="1">
      <c r="A23" s="45" t="s">
        <v>488</v>
      </c>
      <c r="B23" s="40" t="s">
        <v>497</v>
      </c>
      <c r="C23" s="50">
        <v>3863</v>
      </c>
      <c r="D23" s="62">
        <v>3999</v>
      </c>
    </row>
    <row r="24" spans="1:4" ht="127.5" customHeight="1">
      <c r="A24" s="45" t="s">
        <v>488</v>
      </c>
      <c r="B24" s="40" t="s">
        <v>498</v>
      </c>
      <c r="C24" s="50">
        <v>1500</v>
      </c>
      <c r="D24" s="62">
        <v>1500</v>
      </c>
    </row>
    <row r="25" spans="1:4" ht="60.75" customHeight="1">
      <c r="A25" s="45" t="s">
        <v>488</v>
      </c>
      <c r="B25" s="40" t="s">
        <v>499</v>
      </c>
      <c r="C25" s="50">
        <v>2000</v>
      </c>
      <c r="D25" s="62">
        <v>2000</v>
      </c>
    </row>
    <row r="26" spans="1:4" ht="47.25">
      <c r="A26" s="45" t="s">
        <v>488</v>
      </c>
      <c r="B26" s="40" t="s">
        <v>500</v>
      </c>
      <c r="C26" s="50">
        <v>153.3</v>
      </c>
      <c r="D26" s="62">
        <v>144.8</v>
      </c>
    </row>
    <row r="27" spans="1:4" ht="31.5">
      <c r="A27" s="42" t="s">
        <v>501</v>
      </c>
      <c r="B27" s="49" t="s">
        <v>502</v>
      </c>
      <c r="C27" s="44">
        <f>SUM(C28:C41)</f>
        <v>341157.41099999996</v>
      </c>
      <c r="D27" s="60">
        <f>SUM(D28:D41)</f>
        <v>368212.73099999997</v>
      </c>
    </row>
    <row r="28" spans="1:4" ht="78.75">
      <c r="A28" s="45" t="s">
        <v>503</v>
      </c>
      <c r="B28" s="40" t="s">
        <v>504</v>
      </c>
      <c r="C28" s="50">
        <v>811</v>
      </c>
      <c r="D28" s="62">
        <v>818</v>
      </c>
    </row>
    <row r="29" spans="1:4" ht="78.75">
      <c r="A29" s="45" t="s">
        <v>503</v>
      </c>
      <c r="B29" s="40" t="s">
        <v>505</v>
      </c>
      <c r="C29" s="50">
        <v>7740.59</v>
      </c>
      <c r="D29" s="62">
        <v>7988.29</v>
      </c>
    </row>
    <row r="30" spans="1:4" ht="110.25">
      <c r="A30" s="45" t="s">
        <v>503</v>
      </c>
      <c r="B30" s="40" t="s">
        <v>506</v>
      </c>
      <c r="C30" s="50">
        <v>0.22</v>
      </c>
      <c r="D30" s="62">
        <v>0.22</v>
      </c>
    </row>
    <row r="31" spans="1:4" ht="78.75">
      <c r="A31" s="45" t="s">
        <v>503</v>
      </c>
      <c r="B31" s="40" t="s">
        <v>507</v>
      </c>
      <c r="C31" s="50">
        <v>1782.33</v>
      </c>
      <c r="D31" s="62">
        <v>1798.5</v>
      </c>
    </row>
    <row r="32" spans="1:4" ht="78.75">
      <c r="A32" s="45" t="s">
        <v>503</v>
      </c>
      <c r="B32" s="40" t="s">
        <v>508</v>
      </c>
      <c r="C32" s="50">
        <v>1648.64</v>
      </c>
      <c r="D32" s="62">
        <v>1663.59</v>
      </c>
    </row>
    <row r="33" spans="1:4" ht="98.25" customHeight="1">
      <c r="A33" s="45" t="s">
        <v>503</v>
      </c>
      <c r="B33" s="40" t="s">
        <v>509</v>
      </c>
      <c r="C33" s="50">
        <v>252.77</v>
      </c>
      <c r="D33" s="63">
        <v>255.06</v>
      </c>
    </row>
    <row r="34" spans="1:5" ht="220.5">
      <c r="A34" s="45" t="s">
        <v>510</v>
      </c>
      <c r="B34" s="51" t="s">
        <v>528</v>
      </c>
      <c r="C34" s="50">
        <v>98337.92</v>
      </c>
      <c r="D34" s="63">
        <v>103232.24</v>
      </c>
      <c r="E34" s="47"/>
    </row>
    <row r="35" spans="1:5" ht="220.5">
      <c r="A35" s="45" t="s">
        <v>510</v>
      </c>
      <c r="B35" s="51" t="s">
        <v>528</v>
      </c>
      <c r="C35" s="50">
        <v>139659.03</v>
      </c>
      <c r="D35" s="63">
        <v>155181.83</v>
      </c>
      <c r="E35" s="47"/>
    </row>
    <row r="36" spans="1:4" ht="126">
      <c r="A36" s="48" t="s">
        <v>512</v>
      </c>
      <c r="B36" s="52" t="s">
        <v>529</v>
      </c>
      <c r="C36" s="50">
        <v>7300.561</v>
      </c>
      <c r="D36" s="63">
        <v>7300.561</v>
      </c>
    </row>
    <row r="37" spans="1:4" ht="78.75">
      <c r="A37" s="45" t="s">
        <v>503</v>
      </c>
      <c r="B37" s="53" t="s">
        <v>514</v>
      </c>
      <c r="C37" s="50">
        <v>2295</v>
      </c>
      <c r="D37" s="62">
        <v>2355</v>
      </c>
    </row>
    <row r="38" spans="1:4" ht="78.75">
      <c r="A38" s="45" t="s">
        <v>510</v>
      </c>
      <c r="B38" s="54" t="s">
        <v>515</v>
      </c>
      <c r="C38" s="50">
        <v>2239.04</v>
      </c>
      <c r="D38" s="62">
        <v>2239.04</v>
      </c>
    </row>
    <row r="39" spans="1:4" ht="63">
      <c r="A39" s="45" t="s">
        <v>510</v>
      </c>
      <c r="B39" s="51" t="s">
        <v>516</v>
      </c>
      <c r="C39" s="50">
        <v>78250.31</v>
      </c>
      <c r="D39" s="62">
        <v>84520.1</v>
      </c>
    </row>
    <row r="40" spans="1:4" ht="110.25">
      <c r="A40" s="45" t="s">
        <v>517</v>
      </c>
      <c r="B40" s="52" t="s">
        <v>530</v>
      </c>
      <c r="C40" s="50">
        <v>827.9</v>
      </c>
      <c r="D40" s="64">
        <v>840.7</v>
      </c>
    </row>
    <row r="41" spans="1:4" ht="94.5">
      <c r="A41" s="45" t="s">
        <v>519</v>
      </c>
      <c r="B41" s="55" t="s">
        <v>520</v>
      </c>
      <c r="C41" s="50">
        <v>12.1</v>
      </c>
      <c r="D41" s="64">
        <v>19.6</v>
      </c>
    </row>
    <row r="42" spans="1:4" ht="12.75">
      <c r="A42" s="249" t="s">
        <v>521</v>
      </c>
      <c r="B42" s="250"/>
      <c r="C42" s="57">
        <f>C14</f>
        <v>389517.17199999996</v>
      </c>
      <c r="D42" s="65">
        <f>D14</f>
        <v>434503.991</v>
      </c>
    </row>
  </sheetData>
  <sheetProtection/>
  <mergeCells count="9">
    <mergeCell ref="B8:D8"/>
    <mergeCell ref="A10:D10"/>
    <mergeCell ref="A42:B42"/>
    <mergeCell ref="B2:D2"/>
    <mergeCell ref="B3:D3"/>
    <mergeCell ref="B4:D4"/>
    <mergeCell ref="B5:D5"/>
    <mergeCell ref="B6:D6"/>
    <mergeCell ref="B7:D7"/>
  </mergeCells>
  <printOptions/>
  <pageMargins left="0.7" right="0.7" top="0.75" bottom="0.75" header="0.3" footer="0.3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102"/>
  <sheetViews>
    <sheetView zoomScalePageLayoutView="0" workbookViewId="0" topLeftCell="A4">
      <selection activeCell="C7" sqref="C7"/>
    </sheetView>
  </sheetViews>
  <sheetFormatPr defaultColWidth="9.140625" defaultRowHeight="12.75"/>
  <cols>
    <col min="1" max="1" width="9.8515625" style="0" customWidth="1"/>
    <col min="2" max="2" width="28.57421875" style="0" customWidth="1"/>
    <col min="3" max="3" width="70.57421875" style="0" customWidth="1"/>
  </cols>
  <sheetData>
    <row r="2" ht="12.75">
      <c r="C2" s="36" t="s">
        <v>531</v>
      </c>
    </row>
    <row r="3" ht="12.75">
      <c r="C3" s="35" t="s">
        <v>532</v>
      </c>
    </row>
    <row r="4" ht="12.75">
      <c r="C4" s="35" t="s">
        <v>428</v>
      </c>
    </row>
    <row r="5" ht="12.75">
      <c r="C5" s="35" t="s">
        <v>533</v>
      </c>
    </row>
    <row r="6" ht="12.75">
      <c r="C6" s="35" t="s">
        <v>534</v>
      </c>
    </row>
    <row r="7" ht="12.75">
      <c r="C7" s="66" t="s">
        <v>623</v>
      </c>
    </row>
    <row r="9" spans="1:3" ht="15.75">
      <c r="A9" s="67"/>
      <c r="B9" s="284"/>
      <c r="C9" s="284"/>
    </row>
    <row r="10" spans="1:3" ht="33" customHeight="1" thickBot="1">
      <c r="A10" s="67"/>
      <c r="B10" s="285" t="s">
        <v>535</v>
      </c>
      <c r="C10" s="285"/>
    </row>
    <row r="11" spans="1:3" ht="18" customHeight="1">
      <c r="A11" s="68" t="s">
        <v>536</v>
      </c>
      <c r="B11" s="69" t="s">
        <v>537</v>
      </c>
      <c r="C11" s="69"/>
    </row>
    <row r="12" spans="1:3" ht="15">
      <c r="A12" s="70" t="s">
        <v>538</v>
      </c>
      <c r="B12" s="71" t="s">
        <v>539</v>
      </c>
      <c r="C12" s="71" t="s">
        <v>540</v>
      </c>
    </row>
    <row r="13" spans="1:3" ht="15.75" thickBot="1">
      <c r="A13" s="70" t="s">
        <v>541</v>
      </c>
      <c r="B13" s="71"/>
      <c r="C13" s="72"/>
    </row>
    <row r="14" spans="1:3" ht="22.5" customHeight="1">
      <c r="A14" s="73">
        <v>213</v>
      </c>
      <c r="B14" s="74" t="s">
        <v>542</v>
      </c>
      <c r="C14" s="75"/>
    </row>
    <row r="15" spans="1:3" ht="21" customHeight="1">
      <c r="A15" s="76"/>
      <c r="B15" s="77" t="s">
        <v>543</v>
      </c>
      <c r="C15" s="78"/>
    </row>
    <row r="16" spans="1:3" ht="27" customHeight="1">
      <c r="A16" s="79"/>
      <c r="B16" s="279" t="s">
        <v>544</v>
      </c>
      <c r="C16" s="277" t="s">
        <v>545</v>
      </c>
    </row>
    <row r="17" spans="1:3" ht="12.75">
      <c r="A17" s="81"/>
      <c r="B17" s="286"/>
      <c r="C17" s="277"/>
    </row>
    <row r="18" spans="1:3" ht="12.75">
      <c r="A18" s="81"/>
      <c r="B18" s="280"/>
      <c r="C18" s="277"/>
    </row>
    <row r="19" spans="1:3" ht="27.75" customHeight="1">
      <c r="A19" s="81"/>
      <c r="B19" s="279" t="s">
        <v>546</v>
      </c>
      <c r="C19" s="283" t="s">
        <v>547</v>
      </c>
    </row>
    <row r="20" spans="1:3" ht="12.75">
      <c r="A20" s="81"/>
      <c r="B20" s="280"/>
      <c r="C20" s="277"/>
    </row>
    <row r="21" spans="1:3" ht="25.5" customHeight="1">
      <c r="A21" s="81"/>
      <c r="B21" s="279" t="s">
        <v>548</v>
      </c>
      <c r="C21" s="281" t="s">
        <v>549</v>
      </c>
    </row>
    <row r="22" spans="1:3" ht="12.75">
      <c r="A22" s="81"/>
      <c r="B22" s="280"/>
      <c r="C22" s="282"/>
    </row>
    <row r="23" spans="1:4" ht="27.75" customHeight="1">
      <c r="A23" s="81"/>
      <c r="B23" s="276" t="s">
        <v>550</v>
      </c>
      <c r="C23" s="277" t="s">
        <v>551</v>
      </c>
      <c r="D23" s="84"/>
    </row>
    <row r="24" spans="1:3" ht="12.75" customHeight="1">
      <c r="A24" s="81"/>
      <c r="B24" s="263"/>
      <c r="C24" s="278"/>
    </row>
    <row r="25" spans="1:4" ht="27.75" customHeight="1">
      <c r="A25" s="81"/>
      <c r="B25" s="276" t="s">
        <v>552</v>
      </c>
      <c r="C25" s="277" t="s">
        <v>553</v>
      </c>
      <c r="D25" s="84"/>
    </row>
    <row r="26" spans="1:3" ht="13.5" customHeight="1">
      <c r="A26" s="81"/>
      <c r="B26" s="263"/>
      <c r="C26" s="278"/>
    </row>
    <row r="27" spans="1:4" ht="30.75" customHeight="1">
      <c r="A27" s="81"/>
      <c r="B27" s="276" t="s">
        <v>554</v>
      </c>
      <c r="C27" s="277" t="s">
        <v>555</v>
      </c>
      <c r="D27" s="84"/>
    </row>
    <row r="28" spans="1:3" ht="13.5" customHeight="1">
      <c r="A28" s="81"/>
      <c r="B28" s="263"/>
      <c r="C28" s="278"/>
    </row>
    <row r="29" spans="1:9" ht="45">
      <c r="A29" s="81"/>
      <c r="B29" s="83" t="s">
        <v>556</v>
      </c>
      <c r="C29" s="80" t="s">
        <v>557</v>
      </c>
      <c r="D29" s="86"/>
      <c r="E29" s="86"/>
      <c r="F29" s="86"/>
      <c r="G29" s="86"/>
      <c r="H29" s="86"/>
      <c r="I29" s="86"/>
    </row>
    <row r="30" spans="1:3" ht="30">
      <c r="A30" s="81"/>
      <c r="B30" s="87" t="s">
        <v>482</v>
      </c>
      <c r="C30" s="80" t="s">
        <v>558</v>
      </c>
    </row>
    <row r="31" spans="1:3" ht="23.25" customHeight="1">
      <c r="A31" s="81"/>
      <c r="B31" s="87" t="s">
        <v>484</v>
      </c>
      <c r="C31" s="80" t="s">
        <v>485</v>
      </c>
    </row>
    <row r="32" spans="1:3" ht="46.5" customHeight="1">
      <c r="A32" s="81"/>
      <c r="B32" s="87" t="s">
        <v>488</v>
      </c>
      <c r="C32" s="80" t="s">
        <v>489</v>
      </c>
    </row>
    <row r="33" spans="1:3" ht="66.75" customHeight="1">
      <c r="A33" s="81"/>
      <c r="B33" s="87" t="s">
        <v>488</v>
      </c>
      <c r="C33" s="80" t="s">
        <v>490</v>
      </c>
    </row>
    <row r="34" spans="1:3" ht="45.75" customHeight="1">
      <c r="A34" s="81"/>
      <c r="B34" s="87" t="s">
        <v>488</v>
      </c>
      <c r="C34" s="80" t="s">
        <v>491</v>
      </c>
    </row>
    <row r="35" spans="1:3" ht="41.25" customHeight="1">
      <c r="A35" s="81"/>
      <c r="B35" s="87" t="s">
        <v>492</v>
      </c>
      <c r="C35" s="80" t="s">
        <v>493</v>
      </c>
    </row>
    <row r="36" spans="1:3" ht="39.75" customHeight="1">
      <c r="A36" s="81"/>
      <c r="B36" s="87" t="s">
        <v>494</v>
      </c>
      <c r="C36" s="80" t="s">
        <v>495</v>
      </c>
    </row>
    <row r="37" spans="1:3" ht="50.25" customHeight="1">
      <c r="A37" s="81"/>
      <c r="B37" s="87" t="s">
        <v>488</v>
      </c>
      <c r="C37" s="80" t="s">
        <v>496</v>
      </c>
    </row>
    <row r="38" spans="1:3" ht="63.75" customHeight="1">
      <c r="A38" s="81"/>
      <c r="B38" s="87" t="s">
        <v>488</v>
      </c>
      <c r="C38" s="80" t="s">
        <v>497</v>
      </c>
    </row>
    <row r="39" spans="1:3" ht="74.25" customHeight="1">
      <c r="A39" s="81"/>
      <c r="B39" s="87" t="s">
        <v>488</v>
      </c>
      <c r="C39" s="80" t="s">
        <v>498</v>
      </c>
    </row>
    <row r="40" spans="1:3" ht="33" customHeight="1">
      <c r="A40" s="81"/>
      <c r="B40" s="87" t="s">
        <v>488</v>
      </c>
      <c r="C40" s="80" t="s">
        <v>499</v>
      </c>
    </row>
    <row r="41" spans="1:3" ht="42" customHeight="1">
      <c r="A41" s="81"/>
      <c r="B41" s="87" t="s">
        <v>488</v>
      </c>
      <c r="C41" s="80" t="s">
        <v>500</v>
      </c>
    </row>
    <row r="42" spans="1:3" ht="30" customHeight="1">
      <c r="A42" s="81"/>
      <c r="B42" s="87" t="s">
        <v>488</v>
      </c>
      <c r="C42" s="88" t="s">
        <v>559</v>
      </c>
    </row>
    <row r="43" spans="1:3" ht="60">
      <c r="A43" s="81"/>
      <c r="B43" s="87" t="s">
        <v>503</v>
      </c>
      <c r="C43" s="80" t="s">
        <v>504</v>
      </c>
    </row>
    <row r="44" spans="1:3" ht="60">
      <c r="A44" s="81"/>
      <c r="B44" s="87" t="s">
        <v>503</v>
      </c>
      <c r="C44" s="89" t="s">
        <v>505</v>
      </c>
    </row>
    <row r="45" spans="1:3" ht="75">
      <c r="A45" s="81"/>
      <c r="B45" s="87" t="s">
        <v>503</v>
      </c>
      <c r="C45" s="89" t="s">
        <v>506</v>
      </c>
    </row>
    <row r="46" spans="1:3" ht="45">
      <c r="A46" s="81"/>
      <c r="B46" s="87" t="s">
        <v>503</v>
      </c>
      <c r="C46" s="89" t="s">
        <v>507</v>
      </c>
    </row>
    <row r="47" spans="1:3" ht="45">
      <c r="A47" s="81"/>
      <c r="B47" s="87" t="s">
        <v>503</v>
      </c>
      <c r="C47" s="89" t="s">
        <v>508</v>
      </c>
    </row>
    <row r="48" spans="1:3" ht="60">
      <c r="A48" s="81"/>
      <c r="B48" s="87" t="s">
        <v>503</v>
      </c>
      <c r="C48" s="89" t="s">
        <v>509</v>
      </c>
    </row>
    <row r="49" spans="1:3" ht="135">
      <c r="A49" s="81"/>
      <c r="B49" s="87" t="s">
        <v>503</v>
      </c>
      <c r="C49" s="90" t="s">
        <v>511</v>
      </c>
    </row>
    <row r="50" spans="1:3" ht="90">
      <c r="A50" s="81"/>
      <c r="B50" s="91" t="s">
        <v>512</v>
      </c>
      <c r="C50" s="82" t="s">
        <v>513</v>
      </c>
    </row>
    <row r="51" spans="1:3" ht="45">
      <c r="A51" s="81"/>
      <c r="B51" s="87" t="s">
        <v>503</v>
      </c>
      <c r="C51" s="92" t="s">
        <v>514</v>
      </c>
    </row>
    <row r="52" spans="1:3" ht="60">
      <c r="A52" s="81"/>
      <c r="B52" s="87" t="s">
        <v>510</v>
      </c>
      <c r="C52" s="93" t="s">
        <v>515</v>
      </c>
    </row>
    <row r="53" spans="1:3" ht="30">
      <c r="A53" s="81"/>
      <c r="B53" s="91" t="s">
        <v>510</v>
      </c>
      <c r="C53" s="90" t="s">
        <v>516</v>
      </c>
    </row>
    <row r="54" spans="1:3" ht="90">
      <c r="A54" s="81"/>
      <c r="B54" s="87" t="s">
        <v>517</v>
      </c>
      <c r="C54" s="90" t="s">
        <v>518</v>
      </c>
    </row>
    <row r="55" spans="1:3" ht="60">
      <c r="A55" s="81"/>
      <c r="B55" s="87" t="s">
        <v>519</v>
      </c>
      <c r="C55" s="90" t="s">
        <v>520</v>
      </c>
    </row>
    <row r="56" spans="1:3" ht="23.25" customHeight="1">
      <c r="A56" s="81"/>
      <c r="B56" s="87" t="s">
        <v>510</v>
      </c>
      <c r="C56" s="88" t="s">
        <v>560</v>
      </c>
    </row>
    <row r="57" spans="1:3" ht="30">
      <c r="A57" s="81"/>
      <c r="B57" s="87" t="s">
        <v>561</v>
      </c>
      <c r="C57" s="80" t="s">
        <v>562</v>
      </c>
    </row>
    <row r="58" spans="1:3" ht="30">
      <c r="A58" s="81"/>
      <c r="B58" s="87" t="s">
        <v>563</v>
      </c>
      <c r="C58" s="80" t="s">
        <v>564</v>
      </c>
    </row>
    <row r="59" spans="1:3" ht="13.5" customHeight="1" thickBot="1">
      <c r="A59" s="94"/>
      <c r="B59" s="95"/>
      <c r="C59" s="96"/>
    </row>
    <row r="60" spans="1:3" ht="32.25" customHeight="1">
      <c r="A60" s="254">
        <v>211</v>
      </c>
      <c r="B60" s="256" t="s">
        <v>565</v>
      </c>
      <c r="C60" s="257"/>
    </row>
    <row r="61" spans="1:3" ht="13.5" thickBot="1">
      <c r="A61" s="255"/>
      <c r="B61" s="258"/>
      <c r="C61" s="259"/>
    </row>
    <row r="62" spans="1:3" ht="24.75" customHeight="1">
      <c r="A62" s="97"/>
      <c r="B62" s="262" t="s">
        <v>566</v>
      </c>
      <c r="C62" s="264" t="s">
        <v>567</v>
      </c>
    </row>
    <row r="63" spans="1:3" ht="13.5" customHeight="1">
      <c r="A63" s="79"/>
      <c r="B63" s="263"/>
      <c r="C63" s="265"/>
    </row>
    <row r="64" spans="1:3" ht="18" customHeight="1">
      <c r="A64" s="98"/>
      <c r="B64" s="268" t="s">
        <v>568</v>
      </c>
      <c r="C64" s="270" t="s">
        <v>569</v>
      </c>
    </row>
    <row r="65" spans="1:3" ht="15">
      <c r="A65" s="98"/>
      <c r="B65" s="269"/>
      <c r="C65" s="270"/>
    </row>
    <row r="66" spans="1:3" ht="15">
      <c r="A66" s="98"/>
      <c r="B66" s="269"/>
      <c r="C66" s="270"/>
    </row>
    <row r="67" spans="1:3" ht="15">
      <c r="A67" s="98"/>
      <c r="B67" s="269"/>
      <c r="C67" s="270"/>
    </row>
    <row r="68" spans="1:3" ht="15">
      <c r="A68" s="98"/>
      <c r="B68" s="263"/>
      <c r="C68" s="270"/>
    </row>
    <row r="69" spans="1:3" ht="75">
      <c r="A69" s="98"/>
      <c r="B69" s="85" t="s">
        <v>570</v>
      </c>
      <c r="C69" s="89" t="s">
        <v>571</v>
      </c>
    </row>
    <row r="70" spans="1:3" ht="75">
      <c r="A70" s="98"/>
      <c r="B70" s="87" t="s">
        <v>572</v>
      </c>
      <c r="C70" s="89" t="s">
        <v>450</v>
      </c>
    </row>
    <row r="71" spans="1:3" ht="75">
      <c r="A71" s="98"/>
      <c r="B71" s="87" t="s">
        <v>573</v>
      </c>
      <c r="C71" s="89" t="s">
        <v>574</v>
      </c>
    </row>
    <row r="72" spans="1:3" ht="62.25" customHeight="1">
      <c r="A72" s="98"/>
      <c r="B72" s="87" t="s">
        <v>575</v>
      </c>
      <c r="C72" s="89" t="s">
        <v>451</v>
      </c>
    </row>
    <row r="73" spans="1:3" ht="30">
      <c r="A73" s="98"/>
      <c r="B73" s="87" t="s">
        <v>576</v>
      </c>
      <c r="C73" s="89" t="s">
        <v>577</v>
      </c>
    </row>
    <row r="74" spans="1:3" ht="75">
      <c r="A74" s="98"/>
      <c r="B74" s="87" t="s">
        <v>578</v>
      </c>
      <c r="C74" s="89" t="s">
        <v>579</v>
      </c>
    </row>
    <row r="75" spans="1:3" ht="30">
      <c r="A75" s="98"/>
      <c r="B75" s="87" t="s">
        <v>580</v>
      </c>
      <c r="C75" s="89" t="s">
        <v>581</v>
      </c>
    </row>
    <row r="76" spans="1:3" ht="90">
      <c r="A76" s="98"/>
      <c r="B76" s="87" t="s">
        <v>582</v>
      </c>
      <c r="C76" s="89" t="s">
        <v>457</v>
      </c>
    </row>
    <row r="77" spans="1:3" ht="45">
      <c r="A77" s="98"/>
      <c r="B77" s="87" t="s">
        <v>583</v>
      </c>
      <c r="C77" s="89" t="s">
        <v>584</v>
      </c>
    </row>
    <row r="78" spans="1:3" ht="47.25" customHeight="1">
      <c r="A78" s="98"/>
      <c r="B78" s="87" t="s">
        <v>585</v>
      </c>
      <c r="C78" s="89" t="s">
        <v>459</v>
      </c>
    </row>
    <row r="79" spans="1:3" ht="78.75" customHeight="1">
      <c r="A79" s="98"/>
      <c r="B79" s="87" t="s">
        <v>586</v>
      </c>
      <c r="C79" s="89" t="s">
        <v>587</v>
      </c>
    </row>
    <row r="80" spans="1:3" ht="30">
      <c r="A80" s="98"/>
      <c r="B80" s="87" t="s">
        <v>588</v>
      </c>
      <c r="C80" s="89" t="s">
        <v>547</v>
      </c>
    </row>
    <row r="81" spans="1:3" ht="27" customHeight="1">
      <c r="A81" s="98"/>
      <c r="B81" s="87" t="s">
        <v>589</v>
      </c>
      <c r="C81" s="99" t="s">
        <v>549</v>
      </c>
    </row>
    <row r="82" spans="1:3" ht="15.75" thickBot="1">
      <c r="A82" s="100"/>
      <c r="B82" s="101"/>
      <c r="C82" s="102"/>
    </row>
    <row r="83" spans="1:3" ht="31.5" customHeight="1" thickBot="1">
      <c r="A83" s="103">
        <v>217</v>
      </c>
      <c r="B83" s="260" t="s">
        <v>590</v>
      </c>
      <c r="C83" s="261"/>
    </row>
    <row r="84" spans="1:3" ht="30">
      <c r="A84" s="104"/>
      <c r="B84" s="105" t="s">
        <v>591</v>
      </c>
      <c r="C84" s="106" t="s">
        <v>581</v>
      </c>
    </row>
    <row r="85" spans="1:3" ht="30.75" thickBot="1">
      <c r="A85" s="104"/>
      <c r="B85" s="107" t="s">
        <v>592</v>
      </c>
      <c r="C85" s="108" t="s">
        <v>547</v>
      </c>
    </row>
    <row r="86" spans="1:3" ht="13.5" customHeight="1" thickBot="1">
      <c r="A86" s="104"/>
      <c r="B86" s="109"/>
      <c r="C86" s="102"/>
    </row>
    <row r="87" spans="1:3" ht="40.5" customHeight="1" thickBot="1">
      <c r="A87" s="110">
        <v>662</v>
      </c>
      <c r="B87" s="260" t="s">
        <v>593</v>
      </c>
      <c r="C87" s="271"/>
    </row>
    <row r="88" spans="1:3" ht="30">
      <c r="A88" s="104"/>
      <c r="B88" s="105" t="s">
        <v>594</v>
      </c>
      <c r="C88" s="106" t="s">
        <v>581</v>
      </c>
    </row>
    <row r="89" spans="1:3" ht="30.75" thickBot="1">
      <c r="A89" s="104"/>
      <c r="B89" s="107" t="s">
        <v>595</v>
      </c>
      <c r="C89" s="108" t="s">
        <v>547</v>
      </c>
    </row>
    <row r="90" spans="1:3" ht="35.25" customHeight="1" thickBot="1">
      <c r="A90" s="100"/>
      <c r="B90" s="111"/>
      <c r="C90" s="112"/>
    </row>
    <row r="91" spans="1:3" ht="31.5" customHeight="1" thickBot="1">
      <c r="A91" s="110">
        <v>684</v>
      </c>
      <c r="B91" s="260" t="s">
        <v>596</v>
      </c>
      <c r="C91" s="261"/>
    </row>
    <row r="92" spans="1:3" ht="12.75" customHeight="1">
      <c r="A92" s="104"/>
      <c r="B92" s="272" t="s">
        <v>597</v>
      </c>
      <c r="C92" s="274" t="s">
        <v>581</v>
      </c>
    </row>
    <row r="93" spans="1:3" ht="28.5" customHeight="1">
      <c r="A93" s="104"/>
      <c r="B93" s="273"/>
      <c r="C93" s="275"/>
    </row>
    <row r="94" spans="1:3" ht="30.75" thickBot="1">
      <c r="A94" s="104"/>
      <c r="B94" s="107" t="s">
        <v>598</v>
      </c>
      <c r="C94" s="108" t="s">
        <v>547</v>
      </c>
    </row>
    <row r="95" spans="1:3" ht="13.5" thickBot="1">
      <c r="A95" s="104"/>
      <c r="B95" s="113"/>
      <c r="C95" s="113"/>
    </row>
    <row r="96" spans="1:3" ht="58.5" customHeight="1" thickBot="1">
      <c r="A96" s="110">
        <v>685</v>
      </c>
      <c r="B96" s="260" t="s">
        <v>599</v>
      </c>
      <c r="C96" s="261"/>
    </row>
    <row r="97" spans="1:3" ht="30">
      <c r="A97" s="104"/>
      <c r="B97" s="105" t="s">
        <v>600</v>
      </c>
      <c r="C97" s="106" t="s">
        <v>581</v>
      </c>
    </row>
    <row r="98" spans="1:3" ht="30.75" thickBot="1">
      <c r="A98" s="104"/>
      <c r="B98" s="107" t="s">
        <v>601</v>
      </c>
      <c r="C98" s="108" t="s">
        <v>547</v>
      </c>
    </row>
    <row r="99" spans="1:3" ht="13.5" thickBot="1">
      <c r="A99" s="104"/>
      <c r="B99" s="113"/>
      <c r="C99" s="113"/>
    </row>
    <row r="100" spans="1:3" ht="27" customHeight="1" thickBot="1">
      <c r="A100" s="110">
        <v>686</v>
      </c>
      <c r="B100" s="266" t="s">
        <v>602</v>
      </c>
      <c r="C100" s="267"/>
    </row>
    <row r="101" spans="1:3" ht="32.25" customHeight="1">
      <c r="A101" s="104"/>
      <c r="B101" s="105" t="s">
        <v>603</v>
      </c>
      <c r="C101" s="106" t="s">
        <v>581</v>
      </c>
    </row>
    <row r="102" spans="1:3" ht="33.75" customHeight="1" thickBot="1">
      <c r="A102" s="114"/>
      <c r="B102" s="107" t="s">
        <v>604</v>
      </c>
      <c r="C102" s="108" t="s">
        <v>547</v>
      </c>
    </row>
  </sheetData>
  <sheetProtection/>
  <mergeCells count="27">
    <mergeCell ref="B9:C9"/>
    <mergeCell ref="B10:C10"/>
    <mergeCell ref="B16:B18"/>
    <mergeCell ref="C16:C18"/>
    <mergeCell ref="B21:B22"/>
    <mergeCell ref="C21:C22"/>
    <mergeCell ref="B23:B24"/>
    <mergeCell ref="C23:C24"/>
    <mergeCell ref="B19:B20"/>
    <mergeCell ref="C19:C20"/>
    <mergeCell ref="B91:C91"/>
    <mergeCell ref="B92:B93"/>
    <mergeCell ref="C92:C93"/>
    <mergeCell ref="B25:B26"/>
    <mergeCell ref="C25:C26"/>
    <mergeCell ref="B27:B28"/>
    <mergeCell ref="C27:C28"/>
    <mergeCell ref="A60:A61"/>
    <mergeCell ref="B60:C61"/>
    <mergeCell ref="B96:C96"/>
    <mergeCell ref="B62:B63"/>
    <mergeCell ref="C62:C63"/>
    <mergeCell ref="B100:C100"/>
    <mergeCell ref="B64:B68"/>
    <mergeCell ref="C64:C68"/>
    <mergeCell ref="B83:C83"/>
    <mergeCell ref="B87:C87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I20"/>
  <sheetViews>
    <sheetView zoomScalePageLayoutView="0" workbookViewId="0" topLeftCell="A1">
      <selection activeCell="C7" sqref="C7:I7"/>
    </sheetView>
  </sheetViews>
  <sheetFormatPr defaultColWidth="9.140625" defaultRowHeight="12.75"/>
  <cols>
    <col min="1" max="1" width="10.28125" style="0" customWidth="1"/>
    <col min="2" max="2" width="24.140625" style="0" customWidth="1"/>
    <col min="7" max="7" width="11.00390625" style="0" customWidth="1"/>
    <col min="8" max="8" width="0.13671875" style="0" customWidth="1"/>
    <col min="9" max="9" width="9.140625" style="0" hidden="1" customWidth="1"/>
  </cols>
  <sheetData>
    <row r="3" spans="1:9" ht="15.75">
      <c r="A3" s="84"/>
      <c r="B3" s="58"/>
      <c r="C3" s="245" t="s">
        <v>605</v>
      </c>
      <c r="D3" s="245"/>
      <c r="E3" s="245"/>
      <c r="F3" s="245"/>
      <c r="G3" s="245"/>
      <c r="H3" s="245"/>
      <c r="I3" s="245"/>
    </row>
    <row r="4" spans="1:9" ht="15.75">
      <c r="A4" s="84"/>
      <c r="B4" s="58"/>
      <c r="C4" s="242" t="s">
        <v>606</v>
      </c>
      <c r="D4" s="242"/>
      <c r="E4" s="242"/>
      <c r="F4" s="242"/>
      <c r="G4" s="242"/>
      <c r="H4" s="242"/>
      <c r="I4" s="242"/>
    </row>
    <row r="5" spans="1:9" ht="15.75">
      <c r="A5" s="84"/>
      <c r="B5" s="242" t="s">
        <v>428</v>
      </c>
      <c r="C5" s="242"/>
      <c r="D5" s="242"/>
      <c r="E5" s="242"/>
      <c r="F5" s="242"/>
      <c r="G5" s="242"/>
      <c r="H5" s="35"/>
      <c r="I5" s="35"/>
    </row>
    <row r="6" spans="1:9" ht="43.5" customHeight="1">
      <c r="A6" s="84"/>
      <c r="B6" s="58"/>
      <c r="C6" s="244" t="s">
        <v>607</v>
      </c>
      <c r="D6" s="244"/>
      <c r="E6" s="244"/>
      <c r="F6" s="244"/>
      <c r="G6" s="244"/>
      <c r="H6" s="244"/>
      <c r="I6" s="244"/>
    </row>
    <row r="7" spans="1:9" ht="15.75">
      <c r="A7" s="84"/>
      <c r="B7" s="58"/>
      <c r="C7" s="242" t="s">
        <v>624</v>
      </c>
      <c r="D7" s="242"/>
      <c r="E7" s="242"/>
      <c r="F7" s="242"/>
      <c r="G7" s="242"/>
      <c r="H7" s="242"/>
      <c r="I7" s="242"/>
    </row>
    <row r="8" spans="1:9" ht="15.75">
      <c r="A8" s="84"/>
      <c r="B8" s="84"/>
      <c r="C8" s="84"/>
      <c r="D8" s="84"/>
      <c r="E8" s="84"/>
      <c r="F8" s="84"/>
      <c r="G8" s="84"/>
      <c r="H8" s="84"/>
      <c r="I8" s="84"/>
    </row>
    <row r="9" spans="1:9" ht="30.75" customHeight="1">
      <c r="A9" s="295" t="s">
        <v>608</v>
      </c>
      <c r="B9" s="295"/>
      <c r="C9" s="295"/>
      <c r="D9" s="295"/>
      <c r="E9" s="295"/>
      <c r="F9" s="295"/>
      <c r="G9" s="295"/>
      <c r="H9" s="295"/>
      <c r="I9" s="295"/>
    </row>
    <row r="10" spans="1:9" ht="15.75">
      <c r="A10" s="289" t="s">
        <v>468</v>
      </c>
      <c r="B10" s="289"/>
      <c r="C10" s="289"/>
      <c r="D10" s="289"/>
      <c r="E10" s="289"/>
      <c r="F10" s="289"/>
      <c r="G10" s="289"/>
      <c r="H10" s="84"/>
      <c r="I10" s="84"/>
    </row>
    <row r="11" spans="1:9" ht="15.75">
      <c r="A11" s="115"/>
      <c r="B11" s="115"/>
      <c r="C11" s="115"/>
      <c r="D11" s="115"/>
      <c r="E11" s="115"/>
      <c r="F11" s="115"/>
      <c r="G11" s="115"/>
      <c r="H11" s="84"/>
      <c r="I11" s="84"/>
    </row>
    <row r="12" spans="1:9" ht="48.75" customHeight="1">
      <c r="A12" s="116" t="s">
        <v>609</v>
      </c>
      <c r="B12" s="116" t="s">
        <v>610</v>
      </c>
      <c r="C12" s="290" t="s">
        <v>611</v>
      </c>
      <c r="D12" s="290"/>
      <c r="E12" s="290"/>
      <c r="F12" s="290"/>
      <c r="G12" s="290"/>
      <c r="H12" s="84"/>
      <c r="I12" s="84"/>
    </row>
    <row r="13" spans="1:9" ht="30.75" customHeight="1">
      <c r="A13" s="56">
        <v>213</v>
      </c>
      <c r="B13" s="291" t="s">
        <v>612</v>
      </c>
      <c r="C13" s="292"/>
      <c r="D13" s="292"/>
      <c r="E13" s="292"/>
      <c r="F13" s="292"/>
      <c r="G13" s="293"/>
      <c r="H13" s="84"/>
      <c r="I13" s="84"/>
    </row>
    <row r="14" spans="1:9" ht="54.75" customHeight="1">
      <c r="A14" s="117">
        <v>213</v>
      </c>
      <c r="B14" s="118" t="s">
        <v>613</v>
      </c>
      <c r="C14" s="294" t="s">
        <v>614</v>
      </c>
      <c r="D14" s="294"/>
      <c r="E14" s="294"/>
      <c r="F14" s="294"/>
      <c r="G14" s="294"/>
      <c r="H14" s="84"/>
      <c r="I14" s="84"/>
    </row>
    <row r="15" spans="1:9" ht="67.5" customHeight="1">
      <c r="A15" s="117">
        <v>213</v>
      </c>
      <c r="B15" s="118" t="s">
        <v>615</v>
      </c>
      <c r="C15" s="287" t="s">
        <v>616</v>
      </c>
      <c r="D15" s="287"/>
      <c r="E15" s="287"/>
      <c r="F15" s="287"/>
      <c r="G15" s="287"/>
      <c r="H15" s="84"/>
      <c r="I15" s="84"/>
    </row>
    <row r="16" spans="1:9" ht="69.75" customHeight="1">
      <c r="A16" s="117">
        <v>213</v>
      </c>
      <c r="B16" s="118" t="s">
        <v>617</v>
      </c>
      <c r="C16" s="287" t="s">
        <v>618</v>
      </c>
      <c r="D16" s="287"/>
      <c r="E16" s="287"/>
      <c r="F16" s="287"/>
      <c r="G16" s="287"/>
      <c r="H16" s="84"/>
      <c r="I16" s="84"/>
    </row>
    <row r="17" spans="1:9" ht="70.5" customHeight="1">
      <c r="A17" s="117">
        <v>213</v>
      </c>
      <c r="B17" s="118" t="s">
        <v>619</v>
      </c>
      <c r="C17" s="287" t="s">
        <v>620</v>
      </c>
      <c r="D17" s="287"/>
      <c r="E17" s="287"/>
      <c r="F17" s="287"/>
      <c r="G17" s="287"/>
      <c r="H17" s="84"/>
      <c r="I17" s="84"/>
    </row>
    <row r="18" spans="1:9" ht="141" customHeight="1">
      <c r="A18" s="117">
        <v>213</v>
      </c>
      <c r="B18" s="118" t="s">
        <v>0</v>
      </c>
      <c r="C18" s="288" t="s">
        <v>1</v>
      </c>
      <c r="D18" s="288"/>
      <c r="E18" s="288"/>
      <c r="F18" s="288"/>
      <c r="G18" s="288"/>
      <c r="H18" s="84"/>
      <c r="I18" s="84"/>
    </row>
    <row r="19" spans="1:7" ht="12.75">
      <c r="A19" s="113"/>
      <c r="B19" s="113"/>
      <c r="C19" s="113"/>
      <c r="D19" s="113"/>
      <c r="E19" s="113"/>
      <c r="F19" s="113"/>
      <c r="G19" s="113"/>
    </row>
    <row r="20" spans="1:7" ht="12.75">
      <c r="A20" s="113"/>
      <c r="B20" s="113"/>
      <c r="C20" s="113"/>
      <c r="D20" s="113"/>
      <c r="E20" s="113"/>
      <c r="F20" s="113"/>
      <c r="G20" s="113"/>
    </row>
  </sheetData>
  <sheetProtection/>
  <mergeCells count="14">
    <mergeCell ref="C7:I7"/>
    <mergeCell ref="A9:I9"/>
    <mergeCell ref="C3:I3"/>
    <mergeCell ref="C4:I4"/>
    <mergeCell ref="B5:G5"/>
    <mergeCell ref="C6:I6"/>
    <mergeCell ref="C17:G17"/>
    <mergeCell ref="C18:G18"/>
    <mergeCell ref="A10:G10"/>
    <mergeCell ref="C12:G12"/>
    <mergeCell ref="B13:G13"/>
    <mergeCell ref="C14:G14"/>
    <mergeCell ref="C15:G15"/>
    <mergeCell ref="C16:G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L281"/>
  <sheetViews>
    <sheetView zoomScalePageLayoutView="0" workbookViewId="0" topLeftCell="A1">
      <selection activeCell="L9" sqref="L9"/>
    </sheetView>
  </sheetViews>
  <sheetFormatPr defaultColWidth="9.140625" defaultRowHeight="12.75"/>
  <cols>
    <col min="1" max="1" width="0.71875" style="0" customWidth="1"/>
    <col min="2" max="2" width="46.140625" style="0" customWidth="1"/>
    <col min="3" max="4" width="8.140625" style="119" customWidth="1"/>
    <col min="5" max="5" width="7.421875" style="119" customWidth="1"/>
    <col min="6" max="6" width="14.28125" style="120" customWidth="1"/>
    <col min="7" max="7" width="8.140625" style="120" customWidth="1"/>
    <col min="8" max="8" width="12.140625" style="0" customWidth="1"/>
    <col min="9" max="9" width="12.140625" style="0" hidden="1" customWidth="1"/>
    <col min="10" max="10" width="1.57421875" style="0" hidden="1" customWidth="1"/>
    <col min="11" max="11" width="8.8515625" style="0" hidden="1" customWidth="1"/>
    <col min="13" max="13" width="11.28125" style="0" customWidth="1"/>
  </cols>
  <sheetData>
    <row r="2" spans="9:10" ht="12.75">
      <c r="I2" s="247" t="s">
        <v>2</v>
      </c>
      <c r="J2" s="247"/>
    </row>
    <row r="3" spans="2:8" ht="12.75">
      <c r="B3" s="245" t="s">
        <v>3</v>
      </c>
      <c r="C3" s="245"/>
      <c r="D3" s="245"/>
      <c r="E3" s="245"/>
      <c r="F3" s="303"/>
      <c r="G3" s="303"/>
      <c r="H3" s="245"/>
    </row>
    <row r="4" spans="2:10" ht="12.75">
      <c r="B4" s="247" t="s">
        <v>606</v>
      </c>
      <c r="C4" s="247"/>
      <c r="D4" s="247"/>
      <c r="E4" s="247"/>
      <c r="F4" s="251"/>
      <c r="G4" s="251"/>
      <c r="H4" s="251"/>
      <c r="I4" s="251"/>
      <c r="J4" s="251"/>
    </row>
    <row r="5" spans="2:10" ht="12.75">
      <c r="B5" s="247" t="s">
        <v>428</v>
      </c>
      <c r="C5" s="247"/>
      <c r="D5" s="247"/>
      <c r="E5" s="247"/>
      <c r="F5" s="247"/>
      <c r="G5" s="247"/>
      <c r="H5" s="247"/>
      <c r="I5" s="247"/>
      <c r="J5" s="247"/>
    </row>
    <row r="6" spans="2:10" ht="12.75">
      <c r="B6" s="242" t="s">
        <v>4</v>
      </c>
      <c r="C6" s="247"/>
      <c r="D6" s="247"/>
      <c r="E6" s="247"/>
      <c r="F6" s="251"/>
      <c r="G6" s="251"/>
      <c r="H6" s="251"/>
      <c r="I6" s="251"/>
      <c r="J6" s="251"/>
    </row>
    <row r="7" spans="6:10" ht="12.75">
      <c r="F7" s="247" t="s">
        <v>628</v>
      </c>
      <c r="G7" s="247"/>
      <c r="H7" s="247"/>
      <c r="I7" s="247"/>
      <c r="J7" s="247"/>
    </row>
    <row r="8" spans="6:10" ht="12.75">
      <c r="F8" s="37"/>
      <c r="G8" s="37"/>
      <c r="H8" s="37"/>
      <c r="I8" s="37"/>
      <c r="J8" s="37"/>
    </row>
    <row r="9" spans="2:10" ht="36" customHeight="1">
      <c r="B9" s="296" t="s">
        <v>5</v>
      </c>
      <c r="C9" s="296"/>
      <c r="D9" s="296"/>
      <c r="E9" s="296"/>
      <c r="F9" s="296"/>
      <c r="G9" s="296"/>
      <c r="H9" s="296"/>
      <c r="I9" s="296"/>
      <c r="J9" s="296"/>
    </row>
    <row r="10" spans="7:10" ht="12.75">
      <c r="G10" s="297" t="s">
        <v>6</v>
      </c>
      <c r="H10" s="297"/>
      <c r="J10" t="s">
        <v>7</v>
      </c>
    </row>
    <row r="11" spans="2:10" ht="15.75">
      <c r="B11" s="298" t="s">
        <v>8</v>
      </c>
      <c r="C11" s="299" t="s">
        <v>9</v>
      </c>
      <c r="D11" s="301" t="s">
        <v>10</v>
      </c>
      <c r="E11" s="299" t="s">
        <v>11</v>
      </c>
      <c r="F11" s="299" t="s">
        <v>12</v>
      </c>
      <c r="G11" s="299" t="s">
        <v>13</v>
      </c>
      <c r="H11" s="298" t="s">
        <v>477</v>
      </c>
      <c r="I11" s="298"/>
      <c r="J11" s="298"/>
    </row>
    <row r="12" spans="2:10" ht="48.75" customHeight="1">
      <c r="B12" s="298"/>
      <c r="C12" s="300"/>
      <c r="D12" s="302"/>
      <c r="E12" s="300"/>
      <c r="F12" s="300"/>
      <c r="G12" s="300"/>
      <c r="H12" s="118" t="s">
        <v>14</v>
      </c>
      <c r="I12" s="118" t="s">
        <v>15</v>
      </c>
      <c r="J12" s="118" t="s">
        <v>16</v>
      </c>
    </row>
    <row r="13" spans="2:10" ht="48.75" customHeight="1">
      <c r="B13" s="122" t="s">
        <v>17</v>
      </c>
      <c r="C13" s="123">
        <v>211</v>
      </c>
      <c r="D13" s="124"/>
      <c r="E13" s="123"/>
      <c r="F13" s="123"/>
      <c r="G13" s="123"/>
      <c r="H13" s="125">
        <f>H14+H97+H84+H61+H53+H150</f>
        <v>245011.47</v>
      </c>
      <c r="I13" s="118"/>
      <c r="J13" s="118"/>
    </row>
    <row r="14" spans="2:10" ht="48.75" customHeight="1">
      <c r="B14" s="126" t="s">
        <v>18</v>
      </c>
      <c r="C14" s="127" t="s">
        <v>19</v>
      </c>
      <c r="D14" s="128" t="s">
        <v>20</v>
      </c>
      <c r="E14" s="127"/>
      <c r="F14" s="127"/>
      <c r="G14" s="127"/>
      <c r="H14" s="129">
        <f>H15+H18+H22</f>
        <v>63192.7</v>
      </c>
      <c r="I14" s="118"/>
      <c r="J14" s="118"/>
    </row>
    <row r="15" spans="2:10" ht="71.25" customHeight="1">
      <c r="B15" s="130" t="s">
        <v>21</v>
      </c>
      <c r="C15" s="131" t="s">
        <v>19</v>
      </c>
      <c r="D15" s="131" t="s">
        <v>20</v>
      </c>
      <c r="E15" s="131" t="s">
        <v>22</v>
      </c>
      <c r="F15" s="132" t="s">
        <v>23</v>
      </c>
      <c r="G15" s="132"/>
      <c r="H15" s="133">
        <f>H16</f>
        <v>1620</v>
      </c>
      <c r="I15" s="118">
        <v>26319.47</v>
      </c>
      <c r="J15" s="118">
        <v>26319.47</v>
      </c>
    </row>
    <row r="16" spans="2:10" ht="49.5" customHeight="1">
      <c r="B16" s="40" t="s">
        <v>24</v>
      </c>
      <c r="C16" s="134" t="s">
        <v>19</v>
      </c>
      <c r="D16" s="134" t="s">
        <v>20</v>
      </c>
      <c r="E16" s="134" t="s">
        <v>22</v>
      </c>
      <c r="F16" s="135" t="s">
        <v>23</v>
      </c>
      <c r="G16" s="135"/>
      <c r="H16" s="118">
        <f>H17</f>
        <v>1620</v>
      </c>
      <c r="I16" s="118">
        <v>11309.52</v>
      </c>
      <c r="J16" s="118">
        <v>11309.52</v>
      </c>
    </row>
    <row r="17" spans="2:10" ht="99.75" customHeight="1">
      <c r="B17" s="40" t="s">
        <v>25</v>
      </c>
      <c r="C17" s="134" t="s">
        <v>19</v>
      </c>
      <c r="D17" s="134" t="s">
        <v>20</v>
      </c>
      <c r="E17" s="134" t="s">
        <v>22</v>
      </c>
      <c r="F17" s="135" t="s">
        <v>23</v>
      </c>
      <c r="G17" s="135" t="s">
        <v>26</v>
      </c>
      <c r="H17" s="118">
        <v>1620</v>
      </c>
      <c r="I17" s="118">
        <v>1548.48</v>
      </c>
      <c r="J17" s="118">
        <v>1548.48</v>
      </c>
    </row>
    <row r="18" spans="2:10" ht="65.25" customHeight="1">
      <c r="B18" s="130" t="s">
        <v>27</v>
      </c>
      <c r="C18" s="131" t="s">
        <v>19</v>
      </c>
      <c r="D18" s="131" t="s">
        <v>20</v>
      </c>
      <c r="E18" s="131" t="s">
        <v>22</v>
      </c>
      <c r="F18" s="132" t="s">
        <v>28</v>
      </c>
      <c r="G18" s="132"/>
      <c r="H18" s="133">
        <f>H19</f>
        <v>55770.1</v>
      </c>
      <c r="I18" s="118"/>
      <c r="J18" s="118"/>
    </row>
    <row r="19" spans="2:10" ht="55.5" customHeight="1">
      <c r="B19" s="49" t="s">
        <v>29</v>
      </c>
      <c r="C19" s="136" t="s">
        <v>19</v>
      </c>
      <c r="D19" s="136" t="s">
        <v>20</v>
      </c>
      <c r="E19" s="136" t="s">
        <v>22</v>
      </c>
      <c r="F19" s="137" t="s">
        <v>28</v>
      </c>
      <c r="G19" s="137"/>
      <c r="H19" s="43">
        <f>H20+H21</f>
        <v>55770.1</v>
      </c>
      <c r="I19" s="118"/>
      <c r="J19" s="118"/>
    </row>
    <row r="20" spans="2:10" ht="94.5">
      <c r="B20" s="40" t="s">
        <v>25</v>
      </c>
      <c r="C20" s="134" t="s">
        <v>19</v>
      </c>
      <c r="D20" s="134" t="s">
        <v>20</v>
      </c>
      <c r="E20" s="134" t="s">
        <v>22</v>
      </c>
      <c r="F20" s="135" t="s">
        <v>28</v>
      </c>
      <c r="G20" s="135" t="s">
        <v>26</v>
      </c>
      <c r="H20" s="118">
        <v>50530.13</v>
      </c>
      <c r="I20" s="118"/>
      <c r="J20" s="118"/>
    </row>
    <row r="21" spans="2:10" ht="31.5">
      <c r="B21" s="40" t="s">
        <v>30</v>
      </c>
      <c r="C21" s="134" t="s">
        <v>19</v>
      </c>
      <c r="D21" s="134" t="s">
        <v>20</v>
      </c>
      <c r="E21" s="134" t="s">
        <v>22</v>
      </c>
      <c r="F21" s="135" t="s">
        <v>28</v>
      </c>
      <c r="G21" s="135" t="s">
        <v>31</v>
      </c>
      <c r="H21" s="118">
        <v>5239.97</v>
      </c>
      <c r="I21" s="118"/>
      <c r="J21" s="118"/>
    </row>
    <row r="22" spans="2:10" ht="15.75">
      <c r="B22" s="49" t="s">
        <v>32</v>
      </c>
      <c r="C22" s="136" t="s">
        <v>19</v>
      </c>
      <c r="D22" s="136" t="s">
        <v>20</v>
      </c>
      <c r="E22" s="136" t="s">
        <v>33</v>
      </c>
      <c r="F22" s="137"/>
      <c r="G22" s="137"/>
      <c r="H22" s="43">
        <f>H23+H26+H30+H33+H37+H42+H45+H48+H51</f>
        <v>5802.6</v>
      </c>
      <c r="I22" s="118"/>
      <c r="J22" s="118"/>
    </row>
    <row r="23" spans="2:10" ht="68.25" customHeight="1">
      <c r="B23" s="130" t="s">
        <v>34</v>
      </c>
      <c r="C23" s="131" t="s">
        <v>19</v>
      </c>
      <c r="D23" s="131" t="s">
        <v>20</v>
      </c>
      <c r="E23" s="131" t="s">
        <v>33</v>
      </c>
      <c r="F23" s="132" t="s">
        <v>35</v>
      </c>
      <c r="G23" s="132"/>
      <c r="H23" s="133">
        <f>H24</f>
        <v>250</v>
      </c>
      <c r="I23" s="118"/>
      <c r="J23" s="118"/>
    </row>
    <row r="24" spans="2:10" ht="48.75" customHeight="1">
      <c r="B24" s="49" t="s">
        <v>36</v>
      </c>
      <c r="C24" s="136" t="s">
        <v>19</v>
      </c>
      <c r="D24" s="136" t="s">
        <v>20</v>
      </c>
      <c r="E24" s="136" t="s">
        <v>33</v>
      </c>
      <c r="F24" s="137" t="s">
        <v>35</v>
      </c>
      <c r="G24" s="137"/>
      <c r="H24" s="43">
        <f>H25</f>
        <v>250</v>
      </c>
      <c r="I24" s="118"/>
      <c r="J24" s="118"/>
    </row>
    <row r="25" spans="2:10" ht="15.75">
      <c r="B25" s="40" t="s">
        <v>37</v>
      </c>
      <c r="C25" s="134" t="s">
        <v>19</v>
      </c>
      <c r="D25" s="134" t="s">
        <v>20</v>
      </c>
      <c r="E25" s="134" t="s">
        <v>33</v>
      </c>
      <c r="F25" s="135" t="s">
        <v>35</v>
      </c>
      <c r="G25" s="135" t="s">
        <v>38</v>
      </c>
      <c r="H25" s="118">
        <v>250</v>
      </c>
      <c r="I25" s="118"/>
      <c r="J25" s="118"/>
    </row>
    <row r="26" spans="2:10" ht="51" customHeight="1">
      <c r="B26" s="130" t="s">
        <v>39</v>
      </c>
      <c r="C26" s="131" t="s">
        <v>19</v>
      </c>
      <c r="D26" s="131" t="s">
        <v>20</v>
      </c>
      <c r="E26" s="131" t="s">
        <v>33</v>
      </c>
      <c r="F26" s="132" t="s">
        <v>40</v>
      </c>
      <c r="G26" s="132"/>
      <c r="H26" s="133">
        <f>H27</f>
        <v>797</v>
      </c>
      <c r="I26" s="118"/>
      <c r="J26" s="118"/>
    </row>
    <row r="27" spans="2:10" ht="90" customHeight="1">
      <c r="B27" s="40" t="s">
        <v>41</v>
      </c>
      <c r="C27" s="134" t="s">
        <v>19</v>
      </c>
      <c r="D27" s="134" t="s">
        <v>20</v>
      </c>
      <c r="E27" s="134" t="s">
        <v>33</v>
      </c>
      <c r="F27" s="135" t="s">
        <v>40</v>
      </c>
      <c r="G27" s="135"/>
      <c r="H27" s="118">
        <f>H28+H29</f>
        <v>797</v>
      </c>
      <c r="I27" s="118"/>
      <c r="J27" s="118"/>
    </row>
    <row r="28" spans="2:10" ht="94.5">
      <c r="B28" s="40" t="s">
        <v>25</v>
      </c>
      <c r="C28" s="134" t="s">
        <v>19</v>
      </c>
      <c r="D28" s="134" t="s">
        <v>20</v>
      </c>
      <c r="E28" s="134" t="s">
        <v>33</v>
      </c>
      <c r="F28" s="135" t="s">
        <v>40</v>
      </c>
      <c r="G28" s="135" t="s">
        <v>26</v>
      </c>
      <c r="H28" s="118">
        <v>547</v>
      </c>
      <c r="I28" s="118"/>
      <c r="J28" s="118"/>
    </row>
    <row r="29" spans="2:10" ht="31.5">
      <c r="B29" s="40" t="s">
        <v>30</v>
      </c>
      <c r="C29" s="134" t="s">
        <v>19</v>
      </c>
      <c r="D29" s="134" t="s">
        <v>20</v>
      </c>
      <c r="E29" s="134" t="s">
        <v>33</v>
      </c>
      <c r="F29" s="135" t="s">
        <v>40</v>
      </c>
      <c r="G29" s="135" t="s">
        <v>31</v>
      </c>
      <c r="H29" s="118">
        <v>250</v>
      </c>
      <c r="I29" s="118"/>
      <c r="J29" s="118"/>
    </row>
    <row r="30" spans="2:10" ht="51.75" customHeight="1">
      <c r="B30" s="130" t="s">
        <v>42</v>
      </c>
      <c r="C30" s="131" t="s">
        <v>19</v>
      </c>
      <c r="D30" s="131" t="s">
        <v>20</v>
      </c>
      <c r="E30" s="131" t="s">
        <v>33</v>
      </c>
      <c r="F30" s="132" t="s">
        <v>43</v>
      </c>
      <c r="G30" s="132"/>
      <c r="H30" s="133">
        <f>H31</f>
        <v>100</v>
      </c>
      <c r="I30" s="118"/>
      <c r="J30" s="118"/>
    </row>
    <row r="31" spans="2:10" ht="47.25">
      <c r="B31" s="49" t="s">
        <v>44</v>
      </c>
      <c r="C31" s="136" t="s">
        <v>19</v>
      </c>
      <c r="D31" s="136" t="s">
        <v>20</v>
      </c>
      <c r="E31" s="136" t="s">
        <v>33</v>
      </c>
      <c r="F31" s="137" t="s">
        <v>43</v>
      </c>
      <c r="G31" s="137"/>
      <c r="H31" s="43">
        <f>H32</f>
        <v>100</v>
      </c>
      <c r="I31" s="118"/>
      <c r="J31" s="118"/>
    </row>
    <row r="32" spans="2:10" ht="31.5">
      <c r="B32" s="40" t="s">
        <v>30</v>
      </c>
      <c r="C32" s="134" t="s">
        <v>19</v>
      </c>
      <c r="D32" s="134" t="s">
        <v>20</v>
      </c>
      <c r="E32" s="134" t="s">
        <v>33</v>
      </c>
      <c r="F32" s="135" t="s">
        <v>43</v>
      </c>
      <c r="G32" s="135" t="s">
        <v>31</v>
      </c>
      <c r="H32" s="118">
        <v>100</v>
      </c>
      <c r="I32" s="118"/>
      <c r="J32" s="118"/>
    </row>
    <row r="33" spans="2:10" ht="31.5">
      <c r="B33" s="138" t="s">
        <v>45</v>
      </c>
      <c r="C33" s="139" t="s">
        <v>19</v>
      </c>
      <c r="D33" s="139" t="s">
        <v>20</v>
      </c>
      <c r="E33" s="139" t="s">
        <v>33</v>
      </c>
      <c r="F33" s="140" t="s">
        <v>46</v>
      </c>
      <c r="G33" s="140"/>
      <c r="H33" s="141">
        <f>H34</f>
        <v>811.9</v>
      </c>
      <c r="I33" s="118"/>
      <c r="J33" s="118"/>
    </row>
    <row r="34" spans="2:10" ht="67.5" customHeight="1">
      <c r="B34" s="49" t="s">
        <v>47</v>
      </c>
      <c r="C34" s="136" t="s">
        <v>19</v>
      </c>
      <c r="D34" s="136" t="s">
        <v>20</v>
      </c>
      <c r="E34" s="136" t="s">
        <v>33</v>
      </c>
      <c r="F34" s="137" t="s">
        <v>48</v>
      </c>
      <c r="G34" s="137"/>
      <c r="H34" s="43">
        <f>H35+H36</f>
        <v>811.9</v>
      </c>
      <c r="I34" s="118"/>
      <c r="J34" s="118"/>
    </row>
    <row r="35" spans="2:10" ht="94.5">
      <c r="B35" s="40" t="s">
        <v>25</v>
      </c>
      <c r="C35" s="134" t="s">
        <v>19</v>
      </c>
      <c r="D35" s="134" t="s">
        <v>20</v>
      </c>
      <c r="E35" s="134" t="s">
        <v>33</v>
      </c>
      <c r="F35" s="135" t="s">
        <v>48</v>
      </c>
      <c r="G35" s="135" t="s">
        <v>26</v>
      </c>
      <c r="H35" s="118">
        <v>790</v>
      </c>
      <c r="I35" s="118"/>
      <c r="J35" s="118"/>
    </row>
    <row r="36" spans="2:10" ht="31.5">
      <c r="B36" s="40" t="s">
        <v>30</v>
      </c>
      <c r="C36" s="134" t="s">
        <v>19</v>
      </c>
      <c r="D36" s="134" t="s">
        <v>20</v>
      </c>
      <c r="E36" s="134" t="s">
        <v>33</v>
      </c>
      <c r="F36" s="135" t="s">
        <v>48</v>
      </c>
      <c r="G36" s="135" t="s">
        <v>31</v>
      </c>
      <c r="H36" s="118">
        <v>21.9</v>
      </c>
      <c r="I36" s="118"/>
      <c r="J36" s="118"/>
    </row>
    <row r="37" spans="2:10" ht="31.5">
      <c r="B37" s="138" t="s">
        <v>49</v>
      </c>
      <c r="C37" s="139" t="s">
        <v>19</v>
      </c>
      <c r="D37" s="139" t="s">
        <v>20</v>
      </c>
      <c r="E37" s="139" t="s">
        <v>33</v>
      </c>
      <c r="F37" s="140" t="s">
        <v>50</v>
      </c>
      <c r="G37" s="140"/>
      <c r="H37" s="141">
        <f>H38</f>
        <v>500</v>
      </c>
      <c r="I37" s="118"/>
      <c r="J37" s="118"/>
    </row>
    <row r="38" spans="2:10" ht="47.25">
      <c r="B38" s="130" t="s">
        <v>51</v>
      </c>
      <c r="C38" s="131" t="s">
        <v>19</v>
      </c>
      <c r="D38" s="131" t="s">
        <v>20</v>
      </c>
      <c r="E38" s="131" t="s">
        <v>33</v>
      </c>
      <c r="F38" s="132" t="s">
        <v>52</v>
      </c>
      <c r="G38" s="132"/>
      <c r="H38" s="133">
        <f>H39</f>
        <v>500</v>
      </c>
      <c r="I38" s="118"/>
      <c r="J38" s="118"/>
    </row>
    <row r="39" spans="2:10" ht="84.75" customHeight="1">
      <c r="B39" s="40" t="s">
        <v>53</v>
      </c>
      <c r="C39" s="134" t="s">
        <v>19</v>
      </c>
      <c r="D39" s="134" t="s">
        <v>20</v>
      </c>
      <c r="E39" s="134" t="s">
        <v>33</v>
      </c>
      <c r="F39" s="135" t="s">
        <v>52</v>
      </c>
      <c r="G39" s="135"/>
      <c r="H39" s="118">
        <f>H40</f>
        <v>500</v>
      </c>
      <c r="I39" s="118"/>
      <c r="J39" s="118"/>
    </row>
    <row r="40" spans="2:10" ht="31.5">
      <c r="B40" s="40" t="s">
        <v>30</v>
      </c>
      <c r="C40" s="134" t="s">
        <v>19</v>
      </c>
      <c r="D40" s="134" t="s">
        <v>20</v>
      </c>
      <c r="E40" s="134" t="s">
        <v>33</v>
      </c>
      <c r="F40" s="135" t="s">
        <v>52</v>
      </c>
      <c r="G40" s="135" t="s">
        <v>31</v>
      </c>
      <c r="H40" s="118">
        <v>500</v>
      </c>
      <c r="I40" s="118"/>
      <c r="J40" s="118"/>
    </row>
    <row r="41" spans="2:10" ht="38.25" customHeight="1">
      <c r="B41" s="138" t="s">
        <v>54</v>
      </c>
      <c r="C41" s="139" t="s">
        <v>19</v>
      </c>
      <c r="D41" s="139" t="s">
        <v>20</v>
      </c>
      <c r="E41" s="139" t="s">
        <v>33</v>
      </c>
      <c r="F41" s="140" t="s">
        <v>55</v>
      </c>
      <c r="G41" s="140"/>
      <c r="H41" s="141">
        <f>H42+H45+H48+H51</f>
        <v>3343.7</v>
      </c>
      <c r="I41" s="118"/>
      <c r="J41" s="118"/>
    </row>
    <row r="42" spans="2:10" ht="47.25">
      <c r="B42" s="130" t="s">
        <v>56</v>
      </c>
      <c r="C42" s="131" t="s">
        <v>19</v>
      </c>
      <c r="D42" s="131" t="s">
        <v>20</v>
      </c>
      <c r="E42" s="131" t="s">
        <v>33</v>
      </c>
      <c r="F42" s="132" t="s">
        <v>57</v>
      </c>
      <c r="G42" s="132"/>
      <c r="H42" s="133">
        <f>H43</f>
        <v>50</v>
      </c>
      <c r="I42" s="118"/>
      <c r="J42" s="118"/>
    </row>
    <row r="43" spans="2:10" ht="42" customHeight="1">
      <c r="B43" s="49" t="s">
        <v>58</v>
      </c>
      <c r="C43" s="136" t="s">
        <v>19</v>
      </c>
      <c r="D43" s="136" t="s">
        <v>20</v>
      </c>
      <c r="E43" s="136" t="s">
        <v>33</v>
      </c>
      <c r="F43" s="137" t="s">
        <v>57</v>
      </c>
      <c r="G43" s="137"/>
      <c r="H43" s="43">
        <f>H44</f>
        <v>50</v>
      </c>
      <c r="I43" s="118"/>
      <c r="J43" s="118"/>
    </row>
    <row r="44" spans="2:10" ht="31.5">
      <c r="B44" s="40" t="s">
        <v>30</v>
      </c>
      <c r="C44" s="134" t="s">
        <v>19</v>
      </c>
      <c r="D44" s="134" t="s">
        <v>20</v>
      </c>
      <c r="E44" s="134" t="s">
        <v>33</v>
      </c>
      <c r="F44" s="135" t="s">
        <v>57</v>
      </c>
      <c r="G44" s="135" t="s">
        <v>31</v>
      </c>
      <c r="H44" s="118">
        <v>50</v>
      </c>
      <c r="I44" s="118"/>
      <c r="J44" s="118"/>
    </row>
    <row r="45" spans="2:10" ht="67.5" customHeight="1">
      <c r="B45" s="130" t="s">
        <v>59</v>
      </c>
      <c r="C45" s="131" t="s">
        <v>19</v>
      </c>
      <c r="D45" s="131" t="s">
        <v>20</v>
      </c>
      <c r="E45" s="131" t="s">
        <v>33</v>
      </c>
      <c r="F45" s="132" t="s">
        <v>60</v>
      </c>
      <c r="G45" s="132"/>
      <c r="H45" s="133">
        <f>H46</f>
        <v>2893.7</v>
      </c>
      <c r="I45" s="118"/>
      <c r="J45" s="118"/>
    </row>
    <row r="46" spans="2:10" ht="53.25" customHeight="1">
      <c r="B46" s="49" t="s">
        <v>61</v>
      </c>
      <c r="C46" s="136" t="s">
        <v>19</v>
      </c>
      <c r="D46" s="136" t="s">
        <v>20</v>
      </c>
      <c r="E46" s="136" t="s">
        <v>33</v>
      </c>
      <c r="F46" s="137" t="s">
        <v>60</v>
      </c>
      <c r="G46" s="137"/>
      <c r="H46" s="43">
        <f>H47</f>
        <v>2893.7</v>
      </c>
      <c r="I46" s="118"/>
      <c r="J46" s="118"/>
    </row>
    <row r="47" spans="2:10" ht="31.5">
      <c r="B47" s="40" t="s">
        <v>30</v>
      </c>
      <c r="C47" s="134" t="s">
        <v>19</v>
      </c>
      <c r="D47" s="134" t="s">
        <v>20</v>
      </c>
      <c r="E47" s="134" t="s">
        <v>33</v>
      </c>
      <c r="F47" s="135" t="s">
        <v>60</v>
      </c>
      <c r="G47" s="135" t="s">
        <v>31</v>
      </c>
      <c r="H47" s="118">
        <v>2893.7</v>
      </c>
      <c r="I47" s="118"/>
      <c r="J47" s="118"/>
    </row>
    <row r="48" spans="2:10" ht="47.25">
      <c r="B48" s="130" t="s">
        <v>62</v>
      </c>
      <c r="C48" s="131" t="s">
        <v>19</v>
      </c>
      <c r="D48" s="131" t="s">
        <v>20</v>
      </c>
      <c r="E48" s="131" t="s">
        <v>33</v>
      </c>
      <c r="F48" s="132" t="s">
        <v>63</v>
      </c>
      <c r="G48" s="132"/>
      <c r="H48" s="133">
        <f>H49</f>
        <v>100</v>
      </c>
      <c r="I48" s="118"/>
      <c r="J48" s="118"/>
    </row>
    <row r="49" spans="2:10" ht="31.5">
      <c r="B49" s="49" t="s">
        <v>64</v>
      </c>
      <c r="C49" s="136" t="s">
        <v>19</v>
      </c>
      <c r="D49" s="136" t="s">
        <v>20</v>
      </c>
      <c r="E49" s="136" t="s">
        <v>33</v>
      </c>
      <c r="F49" s="137" t="s">
        <v>63</v>
      </c>
      <c r="G49" s="137"/>
      <c r="H49" s="43">
        <f>H50</f>
        <v>100</v>
      </c>
      <c r="I49" s="118"/>
      <c r="J49" s="118"/>
    </row>
    <row r="50" spans="2:10" ht="31.5">
      <c r="B50" s="40" t="s">
        <v>30</v>
      </c>
      <c r="C50" s="134" t="s">
        <v>19</v>
      </c>
      <c r="D50" s="134" t="s">
        <v>20</v>
      </c>
      <c r="E50" s="134" t="s">
        <v>33</v>
      </c>
      <c r="F50" s="135" t="s">
        <v>63</v>
      </c>
      <c r="G50" s="135" t="s">
        <v>31</v>
      </c>
      <c r="H50" s="118">
        <v>100</v>
      </c>
      <c r="I50" s="118"/>
      <c r="J50" s="118"/>
    </row>
    <row r="51" spans="2:10" ht="31.5">
      <c r="B51" s="49" t="s">
        <v>65</v>
      </c>
      <c r="C51" s="136" t="s">
        <v>19</v>
      </c>
      <c r="D51" s="136" t="s">
        <v>20</v>
      </c>
      <c r="E51" s="136" t="s">
        <v>33</v>
      </c>
      <c r="F51" s="137" t="s">
        <v>66</v>
      </c>
      <c r="G51" s="137"/>
      <c r="H51" s="43">
        <f>H52</f>
        <v>300</v>
      </c>
      <c r="I51" s="118"/>
      <c r="J51" s="118"/>
    </row>
    <row r="52" spans="2:10" ht="31.5">
      <c r="B52" s="40" t="s">
        <v>30</v>
      </c>
      <c r="C52" s="134" t="s">
        <v>19</v>
      </c>
      <c r="D52" s="134" t="s">
        <v>20</v>
      </c>
      <c r="E52" s="134" t="s">
        <v>33</v>
      </c>
      <c r="F52" s="135" t="s">
        <v>66</v>
      </c>
      <c r="G52" s="135" t="s">
        <v>31</v>
      </c>
      <c r="H52" s="118">
        <v>300</v>
      </c>
      <c r="I52" s="118"/>
      <c r="J52" s="118"/>
    </row>
    <row r="53" spans="2:10" ht="15.75">
      <c r="B53" s="142" t="s">
        <v>67</v>
      </c>
      <c r="C53" s="143" t="s">
        <v>19</v>
      </c>
      <c r="D53" s="143" t="s">
        <v>22</v>
      </c>
      <c r="E53" s="143"/>
      <c r="F53" s="144"/>
      <c r="G53" s="144"/>
      <c r="H53" s="145">
        <f>H57+H54</f>
        <v>13250</v>
      </c>
      <c r="I53" s="118"/>
      <c r="J53" s="118"/>
    </row>
    <row r="54" spans="2:10" ht="60" customHeight="1">
      <c r="B54" s="130" t="s">
        <v>68</v>
      </c>
      <c r="C54" s="131" t="s">
        <v>19</v>
      </c>
      <c r="D54" s="131" t="s">
        <v>22</v>
      </c>
      <c r="E54" s="131" t="s">
        <v>69</v>
      </c>
      <c r="F54" s="132" t="s">
        <v>70</v>
      </c>
      <c r="G54" s="132"/>
      <c r="H54" s="133">
        <f>H55</f>
        <v>1050</v>
      </c>
      <c r="I54" s="118"/>
      <c r="J54" s="118"/>
    </row>
    <row r="55" spans="2:10" ht="24.75" customHeight="1">
      <c r="B55" s="49" t="s">
        <v>71</v>
      </c>
      <c r="C55" s="136" t="s">
        <v>19</v>
      </c>
      <c r="D55" s="136" t="s">
        <v>22</v>
      </c>
      <c r="E55" s="136" t="s">
        <v>69</v>
      </c>
      <c r="F55" s="137" t="s">
        <v>70</v>
      </c>
      <c r="G55" s="137"/>
      <c r="H55" s="43">
        <f>H56</f>
        <v>1050</v>
      </c>
      <c r="I55" s="118"/>
      <c r="J55" s="118"/>
    </row>
    <row r="56" spans="2:10" ht="31.5">
      <c r="B56" s="40" t="s">
        <v>30</v>
      </c>
      <c r="C56" s="134" t="s">
        <v>19</v>
      </c>
      <c r="D56" s="134" t="s">
        <v>22</v>
      </c>
      <c r="E56" s="134" t="s">
        <v>69</v>
      </c>
      <c r="F56" s="135" t="s">
        <v>70</v>
      </c>
      <c r="G56" s="135" t="s">
        <v>31</v>
      </c>
      <c r="H56" s="118">
        <v>1050</v>
      </c>
      <c r="I56" s="118"/>
      <c r="J56" s="118"/>
    </row>
    <row r="57" spans="2:10" ht="37.5" customHeight="1">
      <c r="B57" s="146" t="s">
        <v>72</v>
      </c>
      <c r="C57" s="147" t="s">
        <v>19</v>
      </c>
      <c r="D57" s="147" t="s">
        <v>22</v>
      </c>
      <c r="E57" s="147" t="s">
        <v>73</v>
      </c>
      <c r="F57" s="148" t="s">
        <v>74</v>
      </c>
      <c r="G57" s="148"/>
      <c r="H57" s="149">
        <f>H58</f>
        <v>12200</v>
      </c>
      <c r="I57" s="118"/>
      <c r="J57" s="118"/>
    </row>
    <row r="58" spans="2:10" ht="57" customHeight="1">
      <c r="B58" s="130" t="s">
        <v>75</v>
      </c>
      <c r="C58" s="131" t="s">
        <v>19</v>
      </c>
      <c r="D58" s="131" t="s">
        <v>22</v>
      </c>
      <c r="E58" s="131" t="s">
        <v>73</v>
      </c>
      <c r="F58" s="132" t="s">
        <v>76</v>
      </c>
      <c r="G58" s="132"/>
      <c r="H58" s="150">
        <f>H59</f>
        <v>12200</v>
      </c>
      <c r="I58" s="118"/>
      <c r="J58" s="118"/>
    </row>
    <row r="59" spans="2:10" ht="47.25">
      <c r="B59" s="49" t="s">
        <v>77</v>
      </c>
      <c r="C59" s="136" t="s">
        <v>19</v>
      </c>
      <c r="D59" s="136" t="s">
        <v>22</v>
      </c>
      <c r="E59" s="136" t="s">
        <v>73</v>
      </c>
      <c r="F59" s="137" t="s">
        <v>76</v>
      </c>
      <c r="G59" s="137"/>
      <c r="H59" s="151">
        <f>H60</f>
        <v>12200</v>
      </c>
      <c r="I59" s="118"/>
      <c r="J59" s="118"/>
    </row>
    <row r="60" spans="2:10" ht="31.5">
      <c r="B60" s="40" t="s">
        <v>30</v>
      </c>
      <c r="C60" s="134" t="s">
        <v>19</v>
      </c>
      <c r="D60" s="134" t="s">
        <v>22</v>
      </c>
      <c r="E60" s="134" t="s">
        <v>73</v>
      </c>
      <c r="F60" s="135" t="s">
        <v>76</v>
      </c>
      <c r="G60" s="135" t="s">
        <v>31</v>
      </c>
      <c r="H60" s="152">
        <v>12200</v>
      </c>
      <c r="I60" s="118"/>
      <c r="J60" s="118"/>
    </row>
    <row r="61" spans="2:10" ht="31.5">
      <c r="B61" s="142" t="s">
        <v>78</v>
      </c>
      <c r="C61" s="143" t="s">
        <v>19</v>
      </c>
      <c r="D61" s="143" t="s">
        <v>79</v>
      </c>
      <c r="E61" s="143"/>
      <c r="F61" s="144"/>
      <c r="G61" s="144"/>
      <c r="H61" s="145">
        <f>H62</f>
        <v>75300.22</v>
      </c>
      <c r="I61" s="118"/>
      <c r="J61" s="118"/>
    </row>
    <row r="62" spans="2:10" ht="31.5">
      <c r="B62" s="138" t="s">
        <v>80</v>
      </c>
      <c r="C62" s="139" t="s">
        <v>19</v>
      </c>
      <c r="D62" s="139" t="s">
        <v>79</v>
      </c>
      <c r="E62" s="139"/>
      <c r="F62" s="140" t="s">
        <v>81</v>
      </c>
      <c r="G62" s="140"/>
      <c r="H62" s="153">
        <f>H63+H67+H70+H79</f>
        <v>75300.22</v>
      </c>
      <c r="I62" s="118"/>
      <c r="J62" s="118"/>
    </row>
    <row r="63" spans="2:10" ht="31.5">
      <c r="B63" s="146" t="s">
        <v>82</v>
      </c>
      <c r="C63" s="147" t="s">
        <v>19</v>
      </c>
      <c r="D63" s="147" t="s">
        <v>79</v>
      </c>
      <c r="E63" s="147" t="s">
        <v>20</v>
      </c>
      <c r="F63" s="148" t="s">
        <v>83</v>
      </c>
      <c r="G63" s="148"/>
      <c r="H63" s="149">
        <f>H64</f>
        <v>1800</v>
      </c>
      <c r="I63" s="118"/>
      <c r="J63" s="118"/>
    </row>
    <row r="64" spans="2:10" ht="31.5">
      <c r="B64" s="130" t="s">
        <v>84</v>
      </c>
      <c r="C64" s="131" t="s">
        <v>19</v>
      </c>
      <c r="D64" s="131" t="s">
        <v>79</v>
      </c>
      <c r="E64" s="131" t="s">
        <v>20</v>
      </c>
      <c r="F64" s="132" t="s">
        <v>85</v>
      </c>
      <c r="G64" s="132"/>
      <c r="H64" s="150">
        <f>H65</f>
        <v>1800</v>
      </c>
      <c r="I64" s="118"/>
      <c r="J64" s="118"/>
    </row>
    <row r="65" spans="2:10" ht="47.25">
      <c r="B65" s="49" t="s">
        <v>86</v>
      </c>
      <c r="C65" s="136" t="s">
        <v>19</v>
      </c>
      <c r="D65" s="136" t="s">
        <v>79</v>
      </c>
      <c r="E65" s="136" t="s">
        <v>20</v>
      </c>
      <c r="F65" s="137" t="s">
        <v>87</v>
      </c>
      <c r="G65" s="137"/>
      <c r="H65" s="151">
        <f>H66</f>
        <v>1800</v>
      </c>
      <c r="I65" s="118"/>
      <c r="J65" s="118"/>
    </row>
    <row r="66" spans="2:10" ht="31.5">
      <c r="B66" s="40" t="s">
        <v>30</v>
      </c>
      <c r="C66" s="134" t="s">
        <v>19</v>
      </c>
      <c r="D66" s="134" t="s">
        <v>79</v>
      </c>
      <c r="E66" s="134" t="s">
        <v>20</v>
      </c>
      <c r="F66" s="135" t="s">
        <v>87</v>
      </c>
      <c r="G66" s="135" t="s">
        <v>31</v>
      </c>
      <c r="H66" s="152">
        <v>1800</v>
      </c>
      <c r="I66" s="118"/>
      <c r="J66" s="118"/>
    </row>
    <row r="67" spans="2:10" ht="31.5">
      <c r="B67" s="146" t="s">
        <v>88</v>
      </c>
      <c r="C67" s="147" t="s">
        <v>19</v>
      </c>
      <c r="D67" s="147" t="s">
        <v>79</v>
      </c>
      <c r="E67" s="147" t="s">
        <v>89</v>
      </c>
      <c r="F67" s="148" t="s">
        <v>90</v>
      </c>
      <c r="G67" s="148"/>
      <c r="H67" s="154">
        <f>H68</f>
        <v>4500</v>
      </c>
      <c r="I67" s="118"/>
      <c r="J67" s="118"/>
    </row>
    <row r="68" spans="2:12" ht="31.5">
      <c r="B68" s="49" t="s">
        <v>91</v>
      </c>
      <c r="C68" s="155" t="s">
        <v>19</v>
      </c>
      <c r="D68" s="155" t="s">
        <v>79</v>
      </c>
      <c r="E68" s="155" t="s">
        <v>89</v>
      </c>
      <c r="F68" s="156" t="s">
        <v>92</v>
      </c>
      <c r="G68" s="156"/>
      <c r="H68" s="157">
        <f>H69</f>
        <v>4500</v>
      </c>
      <c r="I68" s="118"/>
      <c r="J68" s="118"/>
      <c r="K68" s="58"/>
      <c r="L68" s="58"/>
    </row>
    <row r="69" spans="2:10" ht="31.5">
      <c r="B69" s="40" t="s">
        <v>30</v>
      </c>
      <c r="C69" s="134" t="s">
        <v>19</v>
      </c>
      <c r="D69" s="134" t="s">
        <v>79</v>
      </c>
      <c r="E69" s="134" t="s">
        <v>89</v>
      </c>
      <c r="F69" s="135" t="s">
        <v>76</v>
      </c>
      <c r="G69" s="135" t="s">
        <v>31</v>
      </c>
      <c r="H69" s="118">
        <v>4500</v>
      </c>
      <c r="I69" s="118"/>
      <c r="J69" s="118"/>
    </row>
    <row r="70" spans="2:10" ht="47.25">
      <c r="B70" s="130" t="s">
        <v>93</v>
      </c>
      <c r="C70" s="131" t="s">
        <v>19</v>
      </c>
      <c r="D70" s="131" t="s">
        <v>79</v>
      </c>
      <c r="E70" s="131" t="s">
        <v>94</v>
      </c>
      <c r="F70" s="132" t="s">
        <v>95</v>
      </c>
      <c r="G70" s="132"/>
      <c r="H70" s="150">
        <f>H73+H75+H77+H71</f>
        <v>52100.22</v>
      </c>
      <c r="I70" s="118"/>
      <c r="J70" s="118"/>
    </row>
    <row r="71" spans="2:10" ht="31.5">
      <c r="B71" s="49" t="s">
        <v>96</v>
      </c>
      <c r="C71" s="136" t="s">
        <v>19</v>
      </c>
      <c r="D71" s="136" t="s">
        <v>79</v>
      </c>
      <c r="E71" s="136" t="s">
        <v>94</v>
      </c>
      <c r="F71" s="137" t="s">
        <v>97</v>
      </c>
      <c r="G71" s="137"/>
      <c r="H71" s="151">
        <f>H72</f>
        <v>4000</v>
      </c>
      <c r="I71" s="118"/>
      <c r="J71" s="118"/>
    </row>
    <row r="72" spans="2:10" ht="31.5">
      <c r="B72" s="40" t="s">
        <v>30</v>
      </c>
      <c r="C72" s="134" t="s">
        <v>19</v>
      </c>
      <c r="D72" s="134" t="s">
        <v>79</v>
      </c>
      <c r="E72" s="134" t="s">
        <v>94</v>
      </c>
      <c r="F72" s="135" t="s">
        <v>97</v>
      </c>
      <c r="G72" s="135" t="s">
        <v>31</v>
      </c>
      <c r="H72" s="152">
        <v>4000</v>
      </c>
      <c r="I72" s="118"/>
      <c r="J72" s="118"/>
    </row>
    <row r="73" spans="2:10" ht="90" customHeight="1">
      <c r="B73" s="49" t="s">
        <v>98</v>
      </c>
      <c r="C73" s="136" t="s">
        <v>19</v>
      </c>
      <c r="D73" s="136" t="s">
        <v>79</v>
      </c>
      <c r="E73" s="136" t="s">
        <v>94</v>
      </c>
      <c r="F73" s="137" t="s">
        <v>99</v>
      </c>
      <c r="G73" s="137"/>
      <c r="H73" s="151">
        <f>H74</f>
        <v>0.22</v>
      </c>
      <c r="I73" s="118"/>
      <c r="J73" s="118"/>
    </row>
    <row r="74" spans="2:10" ht="31.5">
      <c r="B74" s="40" t="s">
        <v>30</v>
      </c>
      <c r="C74" s="134" t="s">
        <v>19</v>
      </c>
      <c r="D74" s="134" t="s">
        <v>79</v>
      </c>
      <c r="E74" s="134" t="s">
        <v>94</v>
      </c>
      <c r="F74" s="135" t="s">
        <v>99</v>
      </c>
      <c r="G74" s="135" t="s">
        <v>31</v>
      </c>
      <c r="H74" s="152">
        <v>0.22</v>
      </c>
      <c r="I74" s="118"/>
      <c r="J74" s="118"/>
    </row>
    <row r="75" spans="2:10" ht="58.5" customHeight="1">
      <c r="B75" s="49" t="s">
        <v>100</v>
      </c>
      <c r="C75" s="136" t="s">
        <v>19</v>
      </c>
      <c r="D75" s="136" t="s">
        <v>79</v>
      </c>
      <c r="E75" s="136" t="s">
        <v>94</v>
      </c>
      <c r="F75" s="137" t="s">
        <v>101</v>
      </c>
      <c r="G75" s="137"/>
      <c r="H75" s="151">
        <f>H76</f>
        <v>35600</v>
      </c>
      <c r="I75" s="118"/>
      <c r="J75" s="118"/>
    </row>
    <row r="76" spans="2:10" ht="31.5">
      <c r="B76" s="40" t="s">
        <v>30</v>
      </c>
      <c r="C76" s="134" t="s">
        <v>19</v>
      </c>
      <c r="D76" s="134" t="s">
        <v>79</v>
      </c>
      <c r="E76" s="134" t="s">
        <v>94</v>
      </c>
      <c r="F76" s="135" t="s">
        <v>101</v>
      </c>
      <c r="G76" s="135" t="s">
        <v>31</v>
      </c>
      <c r="H76" s="152">
        <v>35600</v>
      </c>
      <c r="I76" s="118"/>
      <c r="J76" s="118"/>
    </row>
    <row r="77" spans="2:10" ht="31.5">
      <c r="B77" s="49" t="s">
        <v>102</v>
      </c>
      <c r="C77" s="136" t="s">
        <v>19</v>
      </c>
      <c r="D77" s="136" t="s">
        <v>79</v>
      </c>
      <c r="E77" s="136" t="s">
        <v>94</v>
      </c>
      <c r="F77" s="137" t="s">
        <v>103</v>
      </c>
      <c r="G77" s="137"/>
      <c r="H77" s="151">
        <f>H78</f>
        <v>12500</v>
      </c>
      <c r="I77" s="118"/>
      <c r="J77" s="118"/>
    </row>
    <row r="78" spans="2:10" ht="31.5">
      <c r="B78" s="40" t="s">
        <v>30</v>
      </c>
      <c r="C78" s="134" t="s">
        <v>19</v>
      </c>
      <c r="D78" s="134" t="s">
        <v>79</v>
      </c>
      <c r="E78" s="134" t="s">
        <v>94</v>
      </c>
      <c r="F78" s="135" t="s">
        <v>103</v>
      </c>
      <c r="G78" s="135" t="s">
        <v>31</v>
      </c>
      <c r="H78" s="152">
        <v>12500</v>
      </c>
      <c r="I78" s="118"/>
      <c r="J78" s="118"/>
    </row>
    <row r="79" spans="2:10" ht="31.5">
      <c r="B79" s="158" t="s">
        <v>104</v>
      </c>
      <c r="C79" s="159" t="s">
        <v>19</v>
      </c>
      <c r="D79" s="159" t="s">
        <v>79</v>
      </c>
      <c r="E79" s="159" t="s">
        <v>94</v>
      </c>
      <c r="F79" s="160" t="s">
        <v>90</v>
      </c>
      <c r="G79" s="160"/>
      <c r="H79" s="161">
        <f>H80+H82</f>
        <v>16900</v>
      </c>
      <c r="I79" s="118"/>
      <c r="J79" s="118"/>
    </row>
    <row r="80" spans="2:10" ht="47.25">
      <c r="B80" s="49" t="s">
        <v>105</v>
      </c>
      <c r="C80" s="136" t="s">
        <v>19</v>
      </c>
      <c r="D80" s="136" t="s">
        <v>79</v>
      </c>
      <c r="E80" s="136" t="s">
        <v>94</v>
      </c>
      <c r="F80" s="137" t="s">
        <v>106</v>
      </c>
      <c r="G80" s="137"/>
      <c r="H80" s="151">
        <f>H81</f>
        <v>13000</v>
      </c>
      <c r="I80" s="118"/>
      <c r="J80" s="118"/>
    </row>
    <row r="81" spans="2:10" ht="31.5">
      <c r="B81" s="40" t="s">
        <v>30</v>
      </c>
      <c r="C81" s="134" t="s">
        <v>19</v>
      </c>
      <c r="D81" s="134" t="s">
        <v>79</v>
      </c>
      <c r="E81" s="134" t="s">
        <v>94</v>
      </c>
      <c r="F81" s="135" t="s">
        <v>106</v>
      </c>
      <c r="G81" s="135" t="s">
        <v>31</v>
      </c>
      <c r="H81" s="152">
        <v>13000</v>
      </c>
      <c r="I81" s="118"/>
      <c r="J81" s="118"/>
    </row>
    <row r="82" spans="2:10" ht="47.25">
      <c r="B82" s="49" t="s">
        <v>107</v>
      </c>
      <c r="C82" s="136" t="s">
        <v>19</v>
      </c>
      <c r="D82" s="136" t="s">
        <v>79</v>
      </c>
      <c r="E82" s="136" t="s">
        <v>94</v>
      </c>
      <c r="F82" s="137" t="s">
        <v>92</v>
      </c>
      <c r="G82" s="137"/>
      <c r="H82" s="151">
        <f>H83</f>
        <v>3900</v>
      </c>
      <c r="I82" s="118"/>
      <c r="J82" s="118"/>
    </row>
    <row r="83" spans="2:10" ht="31.5">
      <c r="B83" s="40" t="s">
        <v>30</v>
      </c>
      <c r="C83" s="134" t="s">
        <v>19</v>
      </c>
      <c r="D83" s="134" t="s">
        <v>79</v>
      </c>
      <c r="E83" s="134" t="s">
        <v>94</v>
      </c>
      <c r="F83" s="135" t="s">
        <v>92</v>
      </c>
      <c r="G83" s="135" t="s">
        <v>31</v>
      </c>
      <c r="H83" s="152">
        <v>3900</v>
      </c>
      <c r="I83" s="118"/>
      <c r="J83" s="118"/>
    </row>
    <row r="84" spans="2:10" ht="15.75">
      <c r="B84" s="142" t="s">
        <v>108</v>
      </c>
      <c r="C84" s="143" t="s">
        <v>19</v>
      </c>
      <c r="D84" s="143" t="s">
        <v>69</v>
      </c>
      <c r="E84" s="143" t="s">
        <v>109</v>
      </c>
      <c r="F84" s="144"/>
      <c r="G84" s="144"/>
      <c r="H84" s="145">
        <f>H85</f>
        <v>53717.69</v>
      </c>
      <c r="I84" s="118"/>
      <c r="J84" s="118"/>
    </row>
    <row r="85" spans="2:10" ht="31.5">
      <c r="B85" s="138" t="s">
        <v>110</v>
      </c>
      <c r="C85" s="139" t="s">
        <v>19</v>
      </c>
      <c r="D85" s="139" t="s">
        <v>69</v>
      </c>
      <c r="E85" s="139" t="s">
        <v>109</v>
      </c>
      <c r="F85" s="140" t="s">
        <v>111</v>
      </c>
      <c r="G85" s="140"/>
      <c r="H85" s="153">
        <f>H86+H89+H92+H95</f>
        <v>53717.69</v>
      </c>
      <c r="I85" s="118"/>
      <c r="J85" s="118"/>
    </row>
    <row r="86" spans="2:10" ht="63">
      <c r="B86" s="130" t="s">
        <v>112</v>
      </c>
      <c r="C86" s="131" t="s">
        <v>19</v>
      </c>
      <c r="D86" s="131" t="s">
        <v>69</v>
      </c>
      <c r="E86" s="131" t="s">
        <v>20</v>
      </c>
      <c r="F86" s="132" t="s">
        <v>113</v>
      </c>
      <c r="G86" s="132"/>
      <c r="H86" s="150">
        <f>H87</f>
        <v>14000</v>
      </c>
      <c r="I86" s="118"/>
      <c r="J86" s="118"/>
    </row>
    <row r="87" spans="2:10" ht="31.5">
      <c r="B87" s="49" t="s">
        <v>114</v>
      </c>
      <c r="C87" s="136" t="s">
        <v>19</v>
      </c>
      <c r="D87" s="136" t="s">
        <v>69</v>
      </c>
      <c r="E87" s="136" t="s">
        <v>20</v>
      </c>
      <c r="F87" s="137" t="s">
        <v>113</v>
      </c>
      <c r="G87" s="137"/>
      <c r="H87" s="151">
        <f>H88</f>
        <v>14000</v>
      </c>
      <c r="I87" s="118"/>
      <c r="J87" s="118"/>
    </row>
    <row r="88" spans="2:10" ht="47.25">
      <c r="B88" s="40" t="s">
        <v>115</v>
      </c>
      <c r="C88" s="134" t="s">
        <v>19</v>
      </c>
      <c r="D88" s="134" t="s">
        <v>69</v>
      </c>
      <c r="E88" s="134" t="s">
        <v>20</v>
      </c>
      <c r="F88" s="135" t="s">
        <v>113</v>
      </c>
      <c r="G88" s="135" t="s">
        <v>116</v>
      </c>
      <c r="H88" s="152">
        <v>14000</v>
      </c>
      <c r="I88" s="118"/>
      <c r="J88" s="118"/>
    </row>
    <row r="89" spans="2:10" ht="47.25">
      <c r="B89" s="130" t="s">
        <v>117</v>
      </c>
      <c r="C89" s="131" t="s">
        <v>19</v>
      </c>
      <c r="D89" s="131" t="s">
        <v>69</v>
      </c>
      <c r="E89" s="131" t="s">
        <v>20</v>
      </c>
      <c r="F89" s="132" t="s">
        <v>118</v>
      </c>
      <c r="G89" s="132"/>
      <c r="H89" s="150">
        <f>H90</f>
        <v>35100</v>
      </c>
      <c r="I89" s="118"/>
      <c r="J89" s="118"/>
    </row>
    <row r="90" spans="2:10" ht="38.25" customHeight="1">
      <c r="B90" s="49" t="s">
        <v>119</v>
      </c>
      <c r="C90" s="136" t="s">
        <v>19</v>
      </c>
      <c r="D90" s="136" t="s">
        <v>69</v>
      </c>
      <c r="E90" s="136" t="s">
        <v>20</v>
      </c>
      <c r="F90" s="137" t="s">
        <v>118</v>
      </c>
      <c r="G90" s="137"/>
      <c r="H90" s="151">
        <f>H91</f>
        <v>35100</v>
      </c>
      <c r="I90" s="118"/>
      <c r="J90" s="118"/>
    </row>
    <row r="91" spans="2:10" ht="54" customHeight="1">
      <c r="B91" s="40" t="s">
        <v>115</v>
      </c>
      <c r="C91" s="134" t="s">
        <v>19</v>
      </c>
      <c r="D91" s="134" t="s">
        <v>69</v>
      </c>
      <c r="E91" s="134" t="s">
        <v>20</v>
      </c>
      <c r="F91" s="135" t="s">
        <v>118</v>
      </c>
      <c r="G91" s="135" t="s">
        <v>116</v>
      </c>
      <c r="H91" s="152">
        <v>35100</v>
      </c>
      <c r="I91" s="118"/>
      <c r="J91" s="118"/>
    </row>
    <row r="92" spans="2:10" ht="57" customHeight="1">
      <c r="B92" s="130" t="s">
        <v>120</v>
      </c>
      <c r="C92" s="131" t="s">
        <v>19</v>
      </c>
      <c r="D92" s="131" t="s">
        <v>69</v>
      </c>
      <c r="E92" s="131" t="s">
        <v>20</v>
      </c>
      <c r="F92" s="132" t="s">
        <v>121</v>
      </c>
      <c r="G92" s="132"/>
      <c r="H92" s="150">
        <f>H93</f>
        <v>4100</v>
      </c>
      <c r="I92" s="118"/>
      <c r="J92" s="118"/>
    </row>
    <row r="93" spans="2:10" ht="34.5" customHeight="1">
      <c r="B93" s="49" t="s">
        <v>122</v>
      </c>
      <c r="C93" s="136" t="s">
        <v>19</v>
      </c>
      <c r="D93" s="136" t="s">
        <v>69</v>
      </c>
      <c r="E93" s="136" t="s">
        <v>20</v>
      </c>
      <c r="F93" s="137" t="s">
        <v>121</v>
      </c>
      <c r="G93" s="137"/>
      <c r="H93" s="151">
        <f>H94</f>
        <v>4100</v>
      </c>
      <c r="I93" s="118"/>
      <c r="J93" s="118"/>
    </row>
    <row r="94" spans="2:10" ht="47.25">
      <c r="B94" s="40" t="s">
        <v>115</v>
      </c>
      <c r="C94" s="134" t="s">
        <v>19</v>
      </c>
      <c r="D94" s="134" t="s">
        <v>69</v>
      </c>
      <c r="E94" s="134" t="s">
        <v>20</v>
      </c>
      <c r="F94" s="135" t="s">
        <v>121</v>
      </c>
      <c r="G94" s="135" t="s">
        <v>116</v>
      </c>
      <c r="H94" s="152">
        <v>4100</v>
      </c>
      <c r="I94" s="118"/>
      <c r="J94" s="118"/>
    </row>
    <row r="95" spans="2:10" ht="31.5">
      <c r="B95" s="49" t="s">
        <v>123</v>
      </c>
      <c r="C95" s="136" t="s">
        <v>19</v>
      </c>
      <c r="D95" s="136" t="s">
        <v>69</v>
      </c>
      <c r="E95" s="136" t="s">
        <v>20</v>
      </c>
      <c r="F95" s="137" t="s">
        <v>124</v>
      </c>
      <c r="G95" s="137"/>
      <c r="H95" s="151">
        <f>H96</f>
        <v>517.69</v>
      </c>
      <c r="I95" s="118"/>
      <c r="J95" s="118"/>
    </row>
    <row r="96" spans="2:10" ht="31.5">
      <c r="B96" s="40" t="s">
        <v>30</v>
      </c>
      <c r="C96" s="134" t="s">
        <v>19</v>
      </c>
      <c r="D96" s="134" t="s">
        <v>69</v>
      </c>
      <c r="E96" s="134" t="s">
        <v>20</v>
      </c>
      <c r="F96" s="135" t="s">
        <v>124</v>
      </c>
      <c r="G96" s="135" t="s">
        <v>31</v>
      </c>
      <c r="H96" s="152">
        <v>517.69</v>
      </c>
      <c r="I96" s="118"/>
      <c r="J96" s="118"/>
    </row>
    <row r="97" spans="2:10" ht="15.75">
      <c r="B97" s="142" t="s">
        <v>125</v>
      </c>
      <c r="C97" s="143" t="s">
        <v>19</v>
      </c>
      <c r="D97" s="143" t="s">
        <v>126</v>
      </c>
      <c r="E97" s="143" t="s">
        <v>109</v>
      </c>
      <c r="F97" s="144"/>
      <c r="G97" s="144"/>
      <c r="H97" s="129">
        <f>H98</f>
        <v>36735.060000000005</v>
      </c>
      <c r="I97" s="118"/>
      <c r="J97" s="118"/>
    </row>
    <row r="98" spans="2:10" ht="31.5">
      <c r="B98" s="162" t="s">
        <v>127</v>
      </c>
      <c r="C98" s="163" t="s">
        <v>19</v>
      </c>
      <c r="D98" s="163" t="s">
        <v>126</v>
      </c>
      <c r="E98" s="163" t="s">
        <v>109</v>
      </c>
      <c r="F98" s="164" t="s">
        <v>128</v>
      </c>
      <c r="G98" s="164"/>
      <c r="H98" s="165">
        <f>H99+H102+H106+H116+H126+H136+H130+H142+H146</f>
        <v>36735.060000000005</v>
      </c>
      <c r="I98" s="118"/>
      <c r="J98" s="118"/>
    </row>
    <row r="99" spans="2:10" ht="47.25">
      <c r="B99" s="130" t="s">
        <v>129</v>
      </c>
      <c r="C99" s="131" t="s">
        <v>19</v>
      </c>
      <c r="D99" s="131" t="s">
        <v>126</v>
      </c>
      <c r="E99" s="131" t="s">
        <v>89</v>
      </c>
      <c r="F99" s="132" t="s">
        <v>130</v>
      </c>
      <c r="G99" s="164"/>
      <c r="H99" s="166">
        <f>H100</f>
        <v>7566.56</v>
      </c>
      <c r="I99" s="118"/>
      <c r="J99" s="118"/>
    </row>
    <row r="100" spans="2:10" ht="63">
      <c r="B100" s="49" t="s">
        <v>131</v>
      </c>
      <c r="C100" s="136" t="s">
        <v>19</v>
      </c>
      <c r="D100" s="136" t="s">
        <v>126</v>
      </c>
      <c r="E100" s="136" t="s">
        <v>89</v>
      </c>
      <c r="F100" s="137" t="s">
        <v>132</v>
      </c>
      <c r="G100" s="137"/>
      <c r="H100" s="43">
        <f>H101</f>
        <v>7566.56</v>
      </c>
      <c r="I100" s="118"/>
      <c r="J100" s="118"/>
    </row>
    <row r="101" spans="2:10" ht="47.25">
      <c r="B101" s="40" t="s">
        <v>115</v>
      </c>
      <c r="C101" s="134" t="s">
        <v>19</v>
      </c>
      <c r="D101" s="134" t="s">
        <v>126</v>
      </c>
      <c r="E101" s="134" t="s">
        <v>89</v>
      </c>
      <c r="F101" s="135" t="s">
        <v>132</v>
      </c>
      <c r="G101" s="135" t="s">
        <v>116</v>
      </c>
      <c r="H101" s="118">
        <v>7566.56</v>
      </c>
      <c r="I101" s="118"/>
      <c r="J101" s="118"/>
    </row>
    <row r="102" spans="2:10" ht="47.25">
      <c r="B102" s="130" t="s">
        <v>133</v>
      </c>
      <c r="C102" s="131" t="s">
        <v>19</v>
      </c>
      <c r="D102" s="131" t="s">
        <v>126</v>
      </c>
      <c r="E102" s="131" t="s">
        <v>94</v>
      </c>
      <c r="F102" s="132" t="s">
        <v>134</v>
      </c>
      <c r="G102" s="132"/>
      <c r="H102" s="133">
        <f>H103</f>
        <v>570</v>
      </c>
      <c r="I102" s="118"/>
      <c r="J102" s="118"/>
    </row>
    <row r="103" spans="2:10" ht="31.5">
      <c r="B103" s="49" t="s">
        <v>135</v>
      </c>
      <c r="C103" s="136" t="s">
        <v>19</v>
      </c>
      <c r="D103" s="136" t="s">
        <v>126</v>
      </c>
      <c r="E103" s="136" t="s">
        <v>94</v>
      </c>
      <c r="F103" s="137" t="s">
        <v>134</v>
      </c>
      <c r="G103" s="137"/>
      <c r="H103" s="43">
        <f>H104+H105</f>
        <v>570</v>
      </c>
      <c r="I103" s="118"/>
      <c r="J103" s="118"/>
    </row>
    <row r="104" spans="2:10" ht="31.5">
      <c r="B104" s="40" t="s">
        <v>30</v>
      </c>
      <c r="C104" s="134" t="s">
        <v>19</v>
      </c>
      <c r="D104" s="134" t="s">
        <v>126</v>
      </c>
      <c r="E104" s="134" t="s">
        <v>94</v>
      </c>
      <c r="F104" s="135" t="s">
        <v>134</v>
      </c>
      <c r="G104" s="135" t="s">
        <v>31</v>
      </c>
      <c r="H104" s="118">
        <v>470</v>
      </c>
      <c r="I104" s="118"/>
      <c r="J104" s="118"/>
    </row>
    <row r="105" spans="2:10" ht="31.5">
      <c r="B105" s="40" t="s">
        <v>136</v>
      </c>
      <c r="C105" s="134" t="s">
        <v>19</v>
      </c>
      <c r="D105" s="134" t="s">
        <v>126</v>
      </c>
      <c r="E105" s="134" t="s">
        <v>94</v>
      </c>
      <c r="F105" s="135" t="s">
        <v>134</v>
      </c>
      <c r="G105" s="135" t="s">
        <v>137</v>
      </c>
      <c r="H105" s="118">
        <v>100</v>
      </c>
      <c r="I105" s="118"/>
      <c r="J105" s="118"/>
    </row>
    <row r="106" spans="2:10" ht="47.25">
      <c r="B106" s="167" t="s">
        <v>138</v>
      </c>
      <c r="C106" s="168" t="s">
        <v>19</v>
      </c>
      <c r="D106" s="168" t="s">
        <v>126</v>
      </c>
      <c r="E106" s="168" t="s">
        <v>94</v>
      </c>
      <c r="F106" s="169" t="s">
        <v>139</v>
      </c>
      <c r="G106" s="169"/>
      <c r="H106" s="170">
        <f>H107</f>
        <v>5904</v>
      </c>
      <c r="I106" s="118"/>
      <c r="J106" s="118"/>
    </row>
    <row r="107" spans="2:10" ht="47.25">
      <c r="B107" s="171" t="s">
        <v>140</v>
      </c>
      <c r="C107" s="172" t="s">
        <v>19</v>
      </c>
      <c r="D107" s="172" t="s">
        <v>126</v>
      </c>
      <c r="E107" s="172" t="s">
        <v>94</v>
      </c>
      <c r="F107" s="173" t="s">
        <v>141</v>
      </c>
      <c r="G107" s="173"/>
      <c r="H107" s="174">
        <f>H108+H110+H112+H114</f>
        <v>5904</v>
      </c>
      <c r="I107" s="118"/>
      <c r="J107" s="118"/>
    </row>
    <row r="108" spans="2:10" ht="173.25">
      <c r="B108" s="49" t="s">
        <v>142</v>
      </c>
      <c r="C108" s="136" t="s">
        <v>19</v>
      </c>
      <c r="D108" s="136" t="s">
        <v>126</v>
      </c>
      <c r="E108" s="136" t="s">
        <v>94</v>
      </c>
      <c r="F108" s="137" t="s">
        <v>141</v>
      </c>
      <c r="G108" s="137"/>
      <c r="H108" s="43">
        <f>H109</f>
        <v>2750</v>
      </c>
      <c r="I108" s="118"/>
      <c r="J108" s="118"/>
    </row>
    <row r="109" spans="2:10" ht="31.5">
      <c r="B109" s="40" t="s">
        <v>136</v>
      </c>
      <c r="C109" s="134" t="s">
        <v>19</v>
      </c>
      <c r="D109" s="134" t="s">
        <v>126</v>
      </c>
      <c r="E109" s="134" t="s">
        <v>94</v>
      </c>
      <c r="F109" s="135" t="s">
        <v>141</v>
      </c>
      <c r="G109" s="135" t="s">
        <v>137</v>
      </c>
      <c r="H109" s="118">
        <v>2750</v>
      </c>
      <c r="I109" s="118"/>
      <c r="J109" s="118"/>
    </row>
    <row r="110" spans="2:10" ht="173.25">
      <c r="B110" s="49" t="s">
        <v>143</v>
      </c>
      <c r="C110" s="136" t="s">
        <v>19</v>
      </c>
      <c r="D110" s="136" t="s">
        <v>126</v>
      </c>
      <c r="E110" s="136" t="s">
        <v>94</v>
      </c>
      <c r="F110" s="137" t="s">
        <v>144</v>
      </c>
      <c r="G110" s="137"/>
      <c r="H110" s="43">
        <f>H111</f>
        <v>1739</v>
      </c>
      <c r="I110" s="118"/>
      <c r="J110" s="118"/>
    </row>
    <row r="111" spans="2:10" ht="31.5">
      <c r="B111" s="40" t="s">
        <v>136</v>
      </c>
      <c r="C111" s="134" t="s">
        <v>19</v>
      </c>
      <c r="D111" s="134" t="s">
        <v>126</v>
      </c>
      <c r="E111" s="134" t="s">
        <v>94</v>
      </c>
      <c r="F111" s="135" t="s">
        <v>144</v>
      </c>
      <c r="G111" s="135" t="s">
        <v>137</v>
      </c>
      <c r="H111" s="118">
        <v>1739</v>
      </c>
      <c r="I111" s="118"/>
      <c r="J111" s="118"/>
    </row>
    <row r="112" spans="2:10" ht="126">
      <c r="B112" s="49" t="s">
        <v>145</v>
      </c>
      <c r="C112" s="136" t="s">
        <v>19</v>
      </c>
      <c r="D112" s="136" t="s">
        <v>126</v>
      </c>
      <c r="E112" s="136" t="s">
        <v>94</v>
      </c>
      <c r="F112" s="137" t="s">
        <v>146</v>
      </c>
      <c r="G112" s="137"/>
      <c r="H112" s="43">
        <f>H113</f>
        <v>1380</v>
      </c>
      <c r="I112" s="118"/>
      <c r="J112" s="118"/>
    </row>
    <row r="113" spans="2:10" ht="31.5">
      <c r="B113" s="40" t="s">
        <v>136</v>
      </c>
      <c r="C113" s="134" t="s">
        <v>19</v>
      </c>
      <c r="D113" s="134" t="s">
        <v>126</v>
      </c>
      <c r="E113" s="134" t="s">
        <v>94</v>
      </c>
      <c r="F113" s="135" t="s">
        <v>146</v>
      </c>
      <c r="G113" s="135" t="s">
        <v>137</v>
      </c>
      <c r="H113" s="118">
        <v>1380</v>
      </c>
      <c r="I113" s="118"/>
      <c r="J113" s="118"/>
    </row>
    <row r="114" spans="2:10" ht="78.75">
      <c r="B114" s="49" t="s">
        <v>147</v>
      </c>
      <c r="C114" s="136" t="s">
        <v>19</v>
      </c>
      <c r="D114" s="136" t="s">
        <v>126</v>
      </c>
      <c r="E114" s="136" t="s">
        <v>94</v>
      </c>
      <c r="F114" s="137" t="s">
        <v>148</v>
      </c>
      <c r="G114" s="137"/>
      <c r="H114" s="43">
        <f>H115</f>
        <v>35</v>
      </c>
      <c r="I114" s="118"/>
      <c r="J114" s="118"/>
    </row>
    <row r="115" spans="2:10" ht="31.5">
      <c r="B115" s="40" t="s">
        <v>136</v>
      </c>
      <c r="C115" s="134" t="s">
        <v>19</v>
      </c>
      <c r="D115" s="134" t="s">
        <v>126</v>
      </c>
      <c r="E115" s="134" t="s">
        <v>94</v>
      </c>
      <c r="F115" s="135" t="s">
        <v>148</v>
      </c>
      <c r="G115" s="135" t="s">
        <v>137</v>
      </c>
      <c r="H115" s="118">
        <v>35</v>
      </c>
      <c r="I115" s="118"/>
      <c r="J115" s="118"/>
    </row>
    <row r="116" spans="2:10" ht="31.5">
      <c r="B116" s="146" t="s">
        <v>149</v>
      </c>
      <c r="C116" s="147" t="s">
        <v>19</v>
      </c>
      <c r="D116" s="147" t="s">
        <v>126</v>
      </c>
      <c r="E116" s="147" t="s">
        <v>94</v>
      </c>
      <c r="F116" s="148" t="s">
        <v>150</v>
      </c>
      <c r="G116" s="148"/>
      <c r="H116" s="154">
        <f>H117+H122+H124+H120</f>
        <v>7390.17</v>
      </c>
      <c r="I116" s="118"/>
      <c r="J116" s="118"/>
    </row>
    <row r="117" spans="2:10" ht="47.25">
      <c r="B117" s="130" t="s">
        <v>151</v>
      </c>
      <c r="C117" s="131" t="s">
        <v>19</v>
      </c>
      <c r="D117" s="131" t="s">
        <v>126</v>
      </c>
      <c r="E117" s="131" t="s">
        <v>94</v>
      </c>
      <c r="F117" s="132" t="s">
        <v>152</v>
      </c>
      <c r="G117" s="132"/>
      <c r="H117" s="133">
        <f>H118</f>
        <v>2239.04</v>
      </c>
      <c r="I117" s="118"/>
      <c r="J117" s="118"/>
    </row>
    <row r="118" spans="2:10" ht="31.5">
      <c r="B118" s="49" t="s">
        <v>153</v>
      </c>
      <c r="C118" s="136" t="s">
        <v>19</v>
      </c>
      <c r="D118" s="136" t="s">
        <v>126</v>
      </c>
      <c r="E118" s="136" t="s">
        <v>94</v>
      </c>
      <c r="F118" s="137" t="s">
        <v>152</v>
      </c>
      <c r="G118" s="137"/>
      <c r="H118" s="43">
        <f>H119</f>
        <v>2239.04</v>
      </c>
      <c r="I118" s="118"/>
      <c r="J118" s="118"/>
    </row>
    <row r="119" spans="2:10" ht="31.5">
      <c r="B119" s="40" t="s">
        <v>30</v>
      </c>
      <c r="C119" s="134" t="s">
        <v>19</v>
      </c>
      <c r="D119" s="134" t="s">
        <v>126</v>
      </c>
      <c r="E119" s="134" t="s">
        <v>94</v>
      </c>
      <c r="F119" s="135" t="s">
        <v>152</v>
      </c>
      <c r="G119" s="135" t="s">
        <v>31</v>
      </c>
      <c r="H119" s="118">
        <v>2239.04</v>
      </c>
      <c r="I119" s="118"/>
      <c r="J119" s="118"/>
    </row>
    <row r="120" spans="2:10" ht="47.25">
      <c r="B120" s="49" t="s">
        <v>154</v>
      </c>
      <c r="C120" s="136" t="s">
        <v>19</v>
      </c>
      <c r="D120" s="136" t="s">
        <v>126</v>
      </c>
      <c r="E120" s="136" t="s">
        <v>94</v>
      </c>
      <c r="F120" s="137" t="s">
        <v>155</v>
      </c>
      <c r="G120" s="137"/>
      <c r="H120" s="43">
        <f>H121</f>
        <v>1771.13</v>
      </c>
      <c r="I120" s="118"/>
      <c r="J120" s="118"/>
    </row>
    <row r="121" spans="2:10" ht="31.5">
      <c r="B121" s="40" t="s">
        <v>30</v>
      </c>
      <c r="C121" s="134" t="s">
        <v>19</v>
      </c>
      <c r="D121" s="134" t="s">
        <v>126</v>
      </c>
      <c r="E121" s="134" t="s">
        <v>94</v>
      </c>
      <c r="F121" s="135" t="s">
        <v>155</v>
      </c>
      <c r="G121" s="135" t="s">
        <v>31</v>
      </c>
      <c r="H121" s="118">
        <v>1771.13</v>
      </c>
      <c r="I121" s="118"/>
      <c r="J121" s="118"/>
    </row>
    <row r="122" spans="2:10" ht="31.5">
      <c r="B122" s="49" t="s">
        <v>156</v>
      </c>
      <c r="C122" s="136" t="s">
        <v>19</v>
      </c>
      <c r="D122" s="136" t="s">
        <v>126</v>
      </c>
      <c r="E122" s="136" t="s">
        <v>94</v>
      </c>
      <c r="F122" s="137" t="s">
        <v>157</v>
      </c>
      <c r="G122" s="137"/>
      <c r="H122" s="43">
        <f>H123</f>
        <v>3280</v>
      </c>
      <c r="I122" s="118"/>
      <c r="J122" s="118"/>
    </row>
    <row r="123" spans="2:10" ht="31.5">
      <c r="B123" s="40" t="s">
        <v>30</v>
      </c>
      <c r="C123" s="134" t="s">
        <v>19</v>
      </c>
      <c r="D123" s="134" t="s">
        <v>126</v>
      </c>
      <c r="E123" s="134" t="s">
        <v>94</v>
      </c>
      <c r="F123" s="135" t="s">
        <v>157</v>
      </c>
      <c r="G123" s="135" t="s">
        <v>31</v>
      </c>
      <c r="H123" s="118">
        <v>3280</v>
      </c>
      <c r="I123" s="118"/>
      <c r="J123" s="118"/>
    </row>
    <row r="124" spans="2:10" ht="31.5">
      <c r="B124" s="49" t="s">
        <v>158</v>
      </c>
      <c r="C124" s="136" t="s">
        <v>19</v>
      </c>
      <c r="D124" s="136" t="s">
        <v>126</v>
      </c>
      <c r="E124" s="136" t="s">
        <v>94</v>
      </c>
      <c r="F124" s="137" t="s">
        <v>159</v>
      </c>
      <c r="G124" s="137"/>
      <c r="H124" s="43">
        <f>H125</f>
        <v>100</v>
      </c>
      <c r="I124" s="118"/>
      <c r="J124" s="118"/>
    </row>
    <row r="125" spans="2:10" ht="40.5" customHeight="1">
      <c r="B125" s="40" t="s">
        <v>30</v>
      </c>
      <c r="C125" s="134" t="s">
        <v>19</v>
      </c>
      <c r="D125" s="134" t="s">
        <v>126</v>
      </c>
      <c r="E125" s="134" t="s">
        <v>94</v>
      </c>
      <c r="F125" s="135" t="s">
        <v>159</v>
      </c>
      <c r="G125" s="135" t="s">
        <v>31</v>
      </c>
      <c r="H125" s="118">
        <v>100</v>
      </c>
      <c r="I125" s="118"/>
      <c r="J125" s="118"/>
    </row>
    <row r="126" spans="2:10" ht="26.25" customHeight="1">
      <c r="B126" s="154" t="s">
        <v>160</v>
      </c>
      <c r="C126" s="175" t="s">
        <v>19</v>
      </c>
      <c r="D126" s="175" t="s">
        <v>126</v>
      </c>
      <c r="E126" s="175" t="s">
        <v>94</v>
      </c>
      <c r="F126" s="148" t="s">
        <v>161</v>
      </c>
      <c r="G126" s="148"/>
      <c r="H126" s="154">
        <f>H128</f>
        <v>100</v>
      </c>
      <c r="I126" s="118"/>
      <c r="J126" s="118"/>
    </row>
    <row r="127" spans="2:10" ht="55.5" customHeight="1">
      <c r="B127" s="130" t="s">
        <v>162</v>
      </c>
      <c r="C127" s="131" t="s">
        <v>19</v>
      </c>
      <c r="D127" s="131" t="s">
        <v>126</v>
      </c>
      <c r="E127" s="131" t="s">
        <v>94</v>
      </c>
      <c r="F127" s="132" t="s">
        <v>161</v>
      </c>
      <c r="G127" s="132"/>
      <c r="H127" s="133">
        <f>H128</f>
        <v>100</v>
      </c>
      <c r="I127" s="118"/>
      <c r="J127" s="118"/>
    </row>
    <row r="128" spans="2:10" ht="54.75" customHeight="1">
      <c r="B128" s="162" t="s">
        <v>163</v>
      </c>
      <c r="C128" s="163" t="s">
        <v>19</v>
      </c>
      <c r="D128" s="163" t="s">
        <v>126</v>
      </c>
      <c r="E128" s="163" t="s">
        <v>94</v>
      </c>
      <c r="F128" s="137" t="s">
        <v>161</v>
      </c>
      <c r="G128" s="137"/>
      <c r="H128" s="43">
        <f>H129</f>
        <v>100</v>
      </c>
      <c r="I128" s="118"/>
      <c r="J128" s="118"/>
    </row>
    <row r="129" spans="2:10" ht="31.5">
      <c r="B129" s="176" t="s">
        <v>30</v>
      </c>
      <c r="C129" s="177" t="s">
        <v>19</v>
      </c>
      <c r="D129" s="177" t="s">
        <v>126</v>
      </c>
      <c r="E129" s="177" t="s">
        <v>94</v>
      </c>
      <c r="F129" s="135" t="s">
        <v>161</v>
      </c>
      <c r="G129" s="135" t="s">
        <v>137</v>
      </c>
      <c r="H129" s="118">
        <v>100</v>
      </c>
      <c r="I129" s="118"/>
      <c r="J129" s="118"/>
    </row>
    <row r="130" spans="2:10" ht="40.5" customHeight="1">
      <c r="B130" s="178" t="s">
        <v>164</v>
      </c>
      <c r="C130" s="179" t="s">
        <v>19</v>
      </c>
      <c r="D130" s="179" t="s">
        <v>126</v>
      </c>
      <c r="E130" s="179" t="s">
        <v>94</v>
      </c>
      <c r="F130" s="148" t="s">
        <v>165</v>
      </c>
      <c r="G130" s="148"/>
      <c r="H130" s="154">
        <f>H131</f>
        <v>3075.8900000000003</v>
      </c>
      <c r="I130" s="118"/>
      <c r="J130" s="118"/>
    </row>
    <row r="131" spans="2:10" ht="39.75" customHeight="1">
      <c r="B131" s="180" t="s">
        <v>166</v>
      </c>
      <c r="C131" s="181" t="s">
        <v>19</v>
      </c>
      <c r="D131" s="181" t="s">
        <v>126</v>
      </c>
      <c r="E131" s="181" t="s">
        <v>94</v>
      </c>
      <c r="F131" s="132" t="s">
        <v>165</v>
      </c>
      <c r="G131" s="132"/>
      <c r="H131" s="133">
        <f>H132+H134</f>
        <v>3075.8900000000003</v>
      </c>
      <c r="I131" s="118"/>
      <c r="J131" s="118"/>
    </row>
    <row r="132" spans="2:10" ht="39.75" customHeight="1">
      <c r="B132" s="162" t="s">
        <v>167</v>
      </c>
      <c r="C132" s="163" t="s">
        <v>19</v>
      </c>
      <c r="D132" s="163" t="s">
        <v>126</v>
      </c>
      <c r="E132" s="163" t="s">
        <v>94</v>
      </c>
      <c r="F132" s="137" t="s">
        <v>165</v>
      </c>
      <c r="G132" s="132"/>
      <c r="H132" s="43">
        <f>H133</f>
        <v>2718.11</v>
      </c>
      <c r="I132" s="118"/>
      <c r="J132" s="118"/>
    </row>
    <row r="133" spans="2:10" ht="31.5">
      <c r="B133" s="176" t="s">
        <v>136</v>
      </c>
      <c r="C133" s="177" t="s">
        <v>19</v>
      </c>
      <c r="D133" s="177" t="s">
        <v>126</v>
      </c>
      <c r="E133" s="177" t="s">
        <v>94</v>
      </c>
      <c r="F133" s="135" t="s">
        <v>165</v>
      </c>
      <c r="G133" s="135" t="s">
        <v>137</v>
      </c>
      <c r="H133" s="118">
        <v>2718.11</v>
      </c>
      <c r="I133" s="118"/>
      <c r="J133" s="118"/>
    </row>
    <row r="134" spans="2:10" ht="47.25">
      <c r="B134" s="162" t="s">
        <v>168</v>
      </c>
      <c r="C134" s="163" t="s">
        <v>19</v>
      </c>
      <c r="D134" s="163" t="s">
        <v>126</v>
      </c>
      <c r="E134" s="163" t="s">
        <v>94</v>
      </c>
      <c r="F134" s="137" t="s">
        <v>169</v>
      </c>
      <c r="G134" s="137"/>
      <c r="H134" s="43">
        <f>H135</f>
        <v>357.78</v>
      </c>
      <c r="I134" s="118"/>
      <c r="J134" s="118"/>
    </row>
    <row r="135" spans="2:10" ht="31.5">
      <c r="B135" s="176" t="s">
        <v>136</v>
      </c>
      <c r="C135" s="177" t="s">
        <v>19</v>
      </c>
      <c r="D135" s="177" t="s">
        <v>126</v>
      </c>
      <c r="E135" s="177" t="s">
        <v>94</v>
      </c>
      <c r="F135" s="135" t="s">
        <v>169</v>
      </c>
      <c r="G135" s="135" t="s">
        <v>137</v>
      </c>
      <c r="H135" s="118">
        <v>357.78</v>
      </c>
      <c r="I135" s="118"/>
      <c r="J135" s="118"/>
    </row>
    <row r="136" spans="2:10" ht="47.25">
      <c r="B136" s="146" t="s">
        <v>170</v>
      </c>
      <c r="C136" s="147" t="s">
        <v>19</v>
      </c>
      <c r="D136" s="147" t="s">
        <v>126</v>
      </c>
      <c r="E136" s="147" t="s">
        <v>22</v>
      </c>
      <c r="F136" s="148" t="s">
        <v>171</v>
      </c>
      <c r="G136" s="148"/>
      <c r="H136" s="154">
        <f>H137+H140</f>
        <v>10238.640000000001</v>
      </c>
      <c r="I136" s="118"/>
      <c r="J136" s="118"/>
    </row>
    <row r="137" spans="2:10" ht="47.25">
      <c r="B137" s="130" t="s">
        <v>172</v>
      </c>
      <c r="C137" s="131" t="s">
        <v>19</v>
      </c>
      <c r="D137" s="131" t="s">
        <v>126</v>
      </c>
      <c r="E137" s="131" t="s">
        <v>22</v>
      </c>
      <c r="F137" s="132" t="s">
        <v>173</v>
      </c>
      <c r="G137" s="132"/>
      <c r="H137" s="133">
        <f>H138</f>
        <v>1771.44</v>
      </c>
      <c r="I137" s="118"/>
      <c r="J137" s="118"/>
    </row>
    <row r="138" spans="2:10" ht="102.75" customHeight="1">
      <c r="B138" s="49" t="s">
        <v>174</v>
      </c>
      <c r="C138" s="136" t="s">
        <v>19</v>
      </c>
      <c r="D138" s="136" t="s">
        <v>126</v>
      </c>
      <c r="E138" s="136" t="s">
        <v>22</v>
      </c>
      <c r="F138" s="137" t="s">
        <v>173</v>
      </c>
      <c r="G138" s="137"/>
      <c r="H138" s="43">
        <f>H139</f>
        <v>1771.44</v>
      </c>
      <c r="I138" s="118"/>
      <c r="J138" s="118"/>
    </row>
    <row r="139" spans="2:10" ht="102.75" customHeight="1">
      <c r="B139" s="40" t="s">
        <v>25</v>
      </c>
      <c r="C139" s="134" t="s">
        <v>19</v>
      </c>
      <c r="D139" s="134" t="s">
        <v>126</v>
      </c>
      <c r="E139" s="134" t="s">
        <v>22</v>
      </c>
      <c r="F139" s="135" t="s">
        <v>173</v>
      </c>
      <c r="G139" s="135" t="s">
        <v>26</v>
      </c>
      <c r="H139" s="118">
        <v>1771.44</v>
      </c>
      <c r="I139" s="118"/>
      <c r="J139" s="118"/>
    </row>
    <row r="140" spans="2:10" ht="110.25">
      <c r="B140" s="49" t="s">
        <v>175</v>
      </c>
      <c r="C140" s="136" t="s">
        <v>19</v>
      </c>
      <c r="D140" s="136" t="s">
        <v>126</v>
      </c>
      <c r="E140" s="136" t="s">
        <v>22</v>
      </c>
      <c r="F140" s="137" t="s">
        <v>176</v>
      </c>
      <c r="G140" s="137"/>
      <c r="H140" s="43">
        <f>H141</f>
        <v>8467.2</v>
      </c>
      <c r="I140" s="118"/>
      <c r="J140" s="118"/>
    </row>
    <row r="141" spans="2:10" ht="31.5">
      <c r="B141" s="40" t="s">
        <v>136</v>
      </c>
      <c r="C141" s="134" t="s">
        <v>19</v>
      </c>
      <c r="D141" s="134" t="s">
        <v>126</v>
      </c>
      <c r="E141" s="134" t="s">
        <v>22</v>
      </c>
      <c r="F141" s="135" t="s">
        <v>176</v>
      </c>
      <c r="G141" s="135" t="s">
        <v>137</v>
      </c>
      <c r="H141" s="118">
        <v>8467.2</v>
      </c>
      <c r="I141" s="118"/>
      <c r="J141" s="118"/>
    </row>
    <row r="142" spans="2:10" ht="66.75" customHeight="1">
      <c r="B142" s="146" t="s">
        <v>177</v>
      </c>
      <c r="C142" s="147" t="s">
        <v>19</v>
      </c>
      <c r="D142" s="147" t="s">
        <v>126</v>
      </c>
      <c r="E142" s="147" t="s">
        <v>94</v>
      </c>
      <c r="F142" s="148" t="s">
        <v>178</v>
      </c>
      <c r="G142" s="148"/>
      <c r="H142" s="154">
        <f>H143</f>
        <v>251.23</v>
      </c>
      <c r="I142" s="118"/>
      <c r="J142" s="118"/>
    </row>
    <row r="143" spans="2:10" ht="57.75" customHeight="1">
      <c r="B143" s="130" t="s">
        <v>129</v>
      </c>
      <c r="C143" s="131" t="s">
        <v>19</v>
      </c>
      <c r="D143" s="131" t="s">
        <v>126</v>
      </c>
      <c r="E143" s="131" t="s">
        <v>179</v>
      </c>
      <c r="F143" s="132" t="s">
        <v>130</v>
      </c>
      <c r="G143" s="132"/>
      <c r="H143" s="133">
        <f>H144</f>
        <v>251.23</v>
      </c>
      <c r="I143" s="118"/>
      <c r="J143" s="118"/>
    </row>
    <row r="144" spans="2:10" ht="103.5" customHeight="1">
      <c r="B144" s="49" t="s">
        <v>180</v>
      </c>
      <c r="C144" s="136" t="s">
        <v>19</v>
      </c>
      <c r="D144" s="136" t="s">
        <v>126</v>
      </c>
      <c r="E144" s="136" t="s">
        <v>179</v>
      </c>
      <c r="F144" s="137" t="s">
        <v>181</v>
      </c>
      <c r="G144" s="137"/>
      <c r="H144" s="43">
        <f>H145</f>
        <v>251.23</v>
      </c>
      <c r="I144" s="118"/>
      <c r="J144" s="118"/>
    </row>
    <row r="145" spans="2:10" ht="94.5">
      <c r="B145" s="40" t="s">
        <v>25</v>
      </c>
      <c r="C145" s="134" t="s">
        <v>19</v>
      </c>
      <c r="D145" s="134" t="s">
        <v>126</v>
      </c>
      <c r="E145" s="134" t="s">
        <v>179</v>
      </c>
      <c r="F145" s="135" t="s">
        <v>181</v>
      </c>
      <c r="G145" s="135" t="s">
        <v>26</v>
      </c>
      <c r="H145" s="118">
        <v>251.23</v>
      </c>
      <c r="I145" s="118"/>
      <c r="J145" s="118"/>
    </row>
    <row r="146" spans="2:10" ht="78.75">
      <c r="B146" s="130" t="s">
        <v>182</v>
      </c>
      <c r="C146" s="131" t="s">
        <v>19</v>
      </c>
      <c r="D146" s="131" t="s">
        <v>126</v>
      </c>
      <c r="E146" s="131" t="s">
        <v>179</v>
      </c>
      <c r="F146" s="132" t="s">
        <v>183</v>
      </c>
      <c r="G146" s="132"/>
      <c r="H146" s="133">
        <f>H147</f>
        <v>1638.57</v>
      </c>
      <c r="I146" s="118"/>
      <c r="J146" s="118"/>
    </row>
    <row r="147" spans="2:10" ht="63">
      <c r="B147" s="40" t="s">
        <v>184</v>
      </c>
      <c r="C147" s="134" t="s">
        <v>19</v>
      </c>
      <c r="D147" s="134" t="s">
        <v>126</v>
      </c>
      <c r="E147" s="134" t="s">
        <v>179</v>
      </c>
      <c r="F147" s="135" t="s">
        <v>183</v>
      </c>
      <c r="G147" s="132"/>
      <c r="H147" s="118">
        <f>H148+H149</f>
        <v>1638.57</v>
      </c>
      <c r="I147" s="118"/>
      <c r="J147" s="118"/>
    </row>
    <row r="148" spans="2:10" ht="94.5">
      <c r="B148" s="40" t="s">
        <v>25</v>
      </c>
      <c r="C148" s="134" t="s">
        <v>19</v>
      </c>
      <c r="D148" s="134" t="s">
        <v>126</v>
      </c>
      <c r="E148" s="134" t="s">
        <v>179</v>
      </c>
      <c r="F148" s="135" t="s">
        <v>183</v>
      </c>
      <c r="G148" s="135" t="s">
        <v>26</v>
      </c>
      <c r="H148" s="118">
        <v>1550</v>
      </c>
      <c r="I148" s="118"/>
      <c r="J148" s="118"/>
    </row>
    <row r="149" spans="2:10" ht="31.5">
      <c r="B149" s="40" t="s">
        <v>30</v>
      </c>
      <c r="C149" s="134" t="s">
        <v>19</v>
      </c>
      <c r="D149" s="134" t="s">
        <v>126</v>
      </c>
      <c r="E149" s="134" t="s">
        <v>179</v>
      </c>
      <c r="F149" s="135" t="s">
        <v>183</v>
      </c>
      <c r="G149" s="135" t="s">
        <v>31</v>
      </c>
      <c r="H149" s="118">
        <v>88.57</v>
      </c>
      <c r="I149" s="118"/>
      <c r="J149" s="118"/>
    </row>
    <row r="150" spans="2:10" ht="31.5">
      <c r="B150" s="142" t="s">
        <v>185</v>
      </c>
      <c r="C150" s="143" t="s">
        <v>19</v>
      </c>
      <c r="D150" s="143" t="s">
        <v>186</v>
      </c>
      <c r="E150" s="143"/>
      <c r="F150" s="144"/>
      <c r="G150" s="144"/>
      <c r="H150" s="129">
        <f>H151</f>
        <v>2815.8</v>
      </c>
      <c r="I150" s="118"/>
      <c r="J150" s="118"/>
    </row>
    <row r="151" spans="2:10" ht="47.25">
      <c r="B151" s="130" t="s">
        <v>187</v>
      </c>
      <c r="C151" s="131" t="s">
        <v>19</v>
      </c>
      <c r="D151" s="131" t="s">
        <v>186</v>
      </c>
      <c r="E151" s="131" t="s">
        <v>89</v>
      </c>
      <c r="F151" s="132" t="s">
        <v>188</v>
      </c>
      <c r="G151" s="132"/>
      <c r="H151" s="133">
        <f>H154+H152</f>
        <v>2815.8</v>
      </c>
      <c r="I151" s="118"/>
      <c r="J151" s="118"/>
    </row>
    <row r="152" spans="2:10" ht="31.5">
      <c r="B152" s="49" t="s">
        <v>189</v>
      </c>
      <c r="C152" s="136" t="s">
        <v>19</v>
      </c>
      <c r="D152" s="136" t="s">
        <v>186</v>
      </c>
      <c r="E152" s="136" t="s">
        <v>89</v>
      </c>
      <c r="F152" s="137" t="s">
        <v>190</v>
      </c>
      <c r="G152" s="137"/>
      <c r="H152" s="43">
        <f>H153</f>
        <v>215.8</v>
      </c>
      <c r="I152" s="118"/>
      <c r="J152" s="118"/>
    </row>
    <row r="153" spans="2:10" ht="47.25">
      <c r="B153" s="40" t="s">
        <v>115</v>
      </c>
      <c r="C153" s="134" t="s">
        <v>19</v>
      </c>
      <c r="D153" s="134" t="s">
        <v>186</v>
      </c>
      <c r="E153" s="134" t="s">
        <v>89</v>
      </c>
      <c r="F153" s="135" t="s">
        <v>190</v>
      </c>
      <c r="G153" s="135"/>
      <c r="H153" s="118">
        <v>215.8</v>
      </c>
      <c r="I153" s="118"/>
      <c r="J153" s="118"/>
    </row>
    <row r="154" spans="2:10" ht="84" customHeight="1">
      <c r="B154" s="49" t="s">
        <v>191</v>
      </c>
      <c r="C154" s="136" t="s">
        <v>19</v>
      </c>
      <c r="D154" s="136" t="s">
        <v>186</v>
      </c>
      <c r="E154" s="136" t="s">
        <v>89</v>
      </c>
      <c r="F154" s="137" t="s">
        <v>188</v>
      </c>
      <c r="G154" s="137"/>
      <c r="H154" s="43">
        <f>H155</f>
        <v>2600</v>
      </c>
      <c r="I154" s="118"/>
      <c r="J154" s="118"/>
    </row>
    <row r="155" spans="2:10" ht="47.25">
      <c r="B155" s="40" t="s">
        <v>115</v>
      </c>
      <c r="C155" s="134" t="s">
        <v>19</v>
      </c>
      <c r="D155" s="134" t="s">
        <v>186</v>
      </c>
      <c r="E155" s="134" t="s">
        <v>89</v>
      </c>
      <c r="F155" s="135" t="s">
        <v>188</v>
      </c>
      <c r="G155" s="135" t="s">
        <v>116</v>
      </c>
      <c r="H155" s="118">
        <v>2600</v>
      </c>
      <c r="I155" s="118"/>
      <c r="J155" s="118"/>
    </row>
    <row r="156" spans="2:10" ht="47.25">
      <c r="B156" s="122" t="s">
        <v>596</v>
      </c>
      <c r="C156" s="123" t="s">
        <v>192</v>
      </c>
      <c r="D156" s="124"/>
      <c r="E156" s="123"/>
      <c r="F156" s="123"/>
      <c r="G156" s="123"/>
      <c r="H156" s="125">
        <f>H157</f>
        <v>24087.3</v>
      </c>
      <c r="I156" s="118"/>
      <c r="J156" s="118"/>
    </row>
    <row r="157" spans="2:10" ht="15.75">
      <c r="B157" s="126" t="s">
        <v>18</v>
      </c>
      <c r="C157" s="127" t="s">
        <v>192</v>
      </c>
      <c r="D157" s="128" t="s">
        <v>20</v>
      </c>
      <c r="E157" s="127"/>
      <c r="F157" s="127"/>
      <c r="G157" s="127"/>
      <c r="H157" s="129">
        <f>H158+H163</f>
        <v>24087.3</v>
      </c>
      <c r="I157" s="118"/>
      <c r="J157" s="118"/>
    </row>
    <row r="158" spans="2:10" ht="36.75" customHeight="1">
      <c r="B158" s="130" t="s">
        <v>193</v>
      </c>
      <c r="C158" s="131" t="s">
        <v>192</v>
      </c>
      <c r="D158" s="131" t="s">
        <v>20</v>
      </c>
      <c r="E158" s="131" t="s">
        <v>33</v>
      </c>
      <c r="F158" s="132" t="s">
        <v>194</v>
      </c>
      <c r="G158" s="132"/>
      <c r="H158" s="133">
        <f>H159</f>
        <v>20178</v>
      </c>
      <c r="I158" s="118"/>
      <c r="J158" s="118"/>
    </row>
    <row r="159" spans="2:10" ht="40.5" customHeight="1">
      <c r="B159" s="49" t="s">
        <v>195</v>
      </c>
      <c r="C159" s="136" t="s">
        <v>192</v>
      </c>
      <c r="D159" s="136" t="s">
        <v>20</v>
      </c>
      <c r="E159" s="136" t="s">
        <v>33</v>
      </c>
      <c r="F159" s="137" t="s">
        <v>194</v>
      </c>
      <c r="G159" s="137"/>
      <c r="H159" s="43">
        <f>H160+H161+H162</f>
        <v>20178</v>
      </c>
      <c r="I159" s="118"/>
      <c r="J159" s="118"/>
    </row>
    <row r="160" spans="2:10" ht="99.75" customHeight="1">
      <c r="B160" s="40" t="s">
        <v>25</v>
      </c>
      <c r="C160" s="134" t="s">
        <v>192</v>
      </c>
      <c r="D160" s="134" t="s">
        <v>20</v>
      </c>
      <c r="E160" s="134" t="s">
        <v>33</v>
      </c>
      <c r="F160" s="135" t="s">
        <v>194</v>
      </c>
      <c r="G160" s="135" t="s">
        <v>26</v>
      </c>
      <c r="H160" s="118">
        <v>15585.2</v>
      </c>
      <c r="I160" s="118"/>
      <c r="J160" s="118"/>
    </row>
    <row r="161" spans="2:10" ht="39.75" customHeight="1">
      <c r="B161" s="40" t="s">
        <v>30</v>
      </c>
      <c r="C161" s="134" t="s">
        <v>192</v>
      </c>
      <c r="D161" s="134" t="s">
        <v>20</v>
      </c>
      <c r="E161" s="134" t="s">
        <v>33</v>
      </c>
      <c r="F161" s="135" t="s">
        <v>194</v>
      </c>
      <c r="G161" s="135" t="s">
        <v>31</v>
      </c>
      <c r="H161" s="118">
        <v>4555.8</v>
      </c>
      <c r="I161" s="118"/>
      <c r="J161" s="118"/>
    </row>
    <row r="162" spans="2:10" ht="25.5" customHeight="1">
      <c r="B162" s="40" t="s">
        <v>37</v>
      </c>
      <c r="C162" s="134" t="s">
        <v>192</v>
      </c>
      <c r="D162" s="134" t="s">
        <v>20</v>
      </c>
      <c r="E162" s="134" t="s">
        <v>33</v>
      </c>
      <c r="F162" s="135" t="s">
        <v>196</v>
      </c>
      <c r="G162" s="135" t="s">
        <v>38</v>
      </c>
      <c r="H162" s="118">
        <v>37</v>
      </c>
      <c r="I162" s="118"/>
      <c r="J162" s="118"/>
    </row>
    <row r="163" spans="2:10" ht="66" customHeight="1">
      <c r="B163" s="130" t="s">
        <v>197</v>
      </c>
      <c r="C163" s="131" t="s">
        <v>192</v>
      </c>
      <c r="D163" s="131" t="s">
        <v>20</v>
      </c>
      <c r="E163" s="131" t="s">
        <v>33</v>
      </c>
      <c r="F163" s="132" t="s">
        <v>198</v>
      </c>
      <c r="G163" s="132"/>
      <c r="H163" s="133">
        <f>H164</f>
        <v>3909.3</v>
      </c>
      <c r="I163" s="118"/>
      <c r="J163" s="118"/>
    </row>
    <row r="164" spans="2:10" ht="57.75" customHeight="1">
      <c r="B164" s="40" t="s">
        <v>199</v>
      </c>
      <c r="C164" s="134" t="s">
        <v>192</v>
      </c>
      <c r="D164" s="134" t="s">
        <v>20</v>
      </c>
      <c r="E164" s="134" t="s">
        <v>33</v>
      </c>
      <c r="F164" s="135" t="s">
        <v>198</v>
      </c>
      <c r="G164" s="135"/>
      <c r="H164" s="118">
        <f>H165+H166</f>
        <v>3909.3</v>
      </c>
      <c r="I164" s="118"/>
      <c r="J164" s="118"/>
    </row>
    <row r="165" spans="2:10" ht="96" customHeight="1">
      <c r="B165" s="40" t="s">
        <v>25</v>
      </c>
      <c r="C165" s="134" t="s">
        <v>192</v>
      </c>
      <c r="D165" s="134" t="s">
        <v>20</v>
      </c>
      <c r="E165" s="134" t="s">
        <v>33</v>
      </c>
      <c r="F165" s="135" t="s">
        <v>198</v>
      </c>
      <c r="G165" s="135" t="s">
        <v>26</v>
      </c>
      <c r="H165" s="118">
        <v>3859.26</v>
      </c>
      <c r="I165" s="118"/>
      <c r="J165" s="118"/>
    </row>
    <row r="166" spans="2:10" ht="33" customHeight="1">
      <c r="B166" s="40" t="s">
        <v>30</v>
      </c>
      <c r="C166" s="121" t="s">
        <v>192</v>
      </c>
      <c r="D166" s="121" t="s">
        <v>20</v>
      </c>
      <c r="E166" s="121" t="s">
        <v>33</v>
      </c>
      <c r="F166" s="182" t="s">
        <v>198</v>
      </c>
      <c r="G166" s="182" t="s">
        <v>31</v>
      </c>
      <c r="H166" s="118">
        <v>50.04</v>
      </c>
      <c r="I166" s="118"/>
      <c r="J166" s="118"/>
    </row>
    <row r="167" spans="2:10" ht="31.5">
      <c r="B167" s="122" t="s">
        <v>200</v>
      </c>
      <c r="C167" s="123" t="s">
        <v>201</v>
      </c>
      <c r="D167" s="124"/>
      <c r="E167" s="123"/>
      <c r="F167" s="123"/>
      <c r="G167" s="123"/>
      <c r="H167" s="125">
        <f>H168</f>
        <v>19100</v>
      </c>
      <c r="I167" s="118"/>
      <c r="J167" s="118"/>
    </row>
    <row r="168" spans="2:10" ht="15.75">
      <c r="B168" s="126" t="s">
        <v>202</v>
      </c>
      <c r="C168" s="127" t="s">
        <v>201</v>
      </c>
      <c r="D168" s="128" t="s">
        <v>79</v>
      </c>
      <c r="E168" s="127"/>
      <c r="F168" s="127"/>
      <c r="G168" s="127"/>
      <c r="H168" s="129">
        <f>H169</f>
        <v>19100</v>
      </c>
      <c r="I168" s="118"/>
      <c r="J168" s="118"/>
    </row>
    <row r="169" spans="2:10" ht="47.25" customHeight="1">
      <c r="B169" s="130" t="s">
        <v>203</v>
      </c>
      <c r="C169" s="131" t="s">
        <v>201</v>
      </c>
      <c r="D169" s="131" t="s">
        <v>79</v>
      </c>
      <c r="E169" s="131" t="s">
        <v>79</v>
      </c>
      <c r="F169" s="132"/>
      <c r="G169" s="132"/>
      <c r="H169" s="133">
        <f>H170</f>
        <v>19100</v>
      </c>
      <c r="I169" s="118"/>
      <c r="J169" s="118"/>
    </row>
    <row r="170" spans="2:10" ht="42.75" customHeight="1">
      <c r="B170" s="49" t="s">
        <v>195</v>
      </c>
      <c r="C170" s="136" t="s">
        <v>201</v>
      </c>
      <c r="D170" s="136" t="s">
        <v>79</v>
      </c>
      <c r="E170" s="136" t="s">
        <v>79</v>
      </c>
      <c r="F170" s="137" t="s">
        <v>204</v>
      </c>
      <c r="G170" s="137"/>
      <c r="H170" s="43">
        <f>H171+H172</f>
        <v>19100</v>
      </c>
      <c r="I170" s="118"/>
      <c r="J170" s="118"/>
    </row>
    <row r="171" spans="2:10" ht="101.25" customHeight="1">
      <c r="B171" s="40" t="s">
        <v>25</v>
      </c>
      <c r="C171" s="134" t="s">
        <v>201</v>
      </c>
      <c r="D171" s="134" t="s">
        <v>79</v>
      </c>
      <c r="E171" s="134" t="s">
        <v>79</v>
      </c>
      <c r="F171" s="135" t="s">
        <v>204</v>
      </c>
      <c r="G171" s="135" t="s">
        <v>26</v>
      </c>
      <c r="H171" s="118">
        <v>14457.2</v>
      </c>
      <c r="I171" s="118"/>
      <c r="J171" s="118"/>
    </row>
    <row r="172" spans="2:10" ht="31.5">
      <c r="B172" s="40" t="s">
        <v>30</v>
      </c>
      <c r="C172" s="134" t="s">
        <v>201</v>
      </c>
      <c r="D172" s="134" t="s">
        <v>79</v>
      </c>
      <c r="E172" s="134" t="s">
        <v>79</v>
      </c>
      <c r="F172" s="135" t="s">
        <v>204</v>
      </c>
      <c r="G172" s="135" t="s">
        <v>31</v>
      </c>
      <c r="H172" s="118">
        <v>4642.8</v>
      </c>
      <c r="I172" s="118"/>
      <c r="J172" s="118"/>
    </row>
    <row r="173" spans="2:10" ht="78.75">
      <c r="B173" s="122" t="s">
        <v>205</v>
      </c>
      <c r="C173" s="123" t="s">
        <v>206</v>
      </c>
      <c r="D173" s="124"/>
      <c r="E173" s="123"/>
      <c r="F173" s="123"/>
      <c r="G173" s="123"/>
      <c r="H173" s="125">
        <f>H174</f>
        <v>9776</v>
      </c>
      <c r="I173" s="118"/>
      <c r="J173" s="118"/>
    </row>
    <row r="174" spans="2:10" ht="15.75">
      <c r="B174" s="126" t="s">
        <v>18</v>
      </c>
      <c r="C174" s="127" t="s">
        <v>206</v>
      </c>
      <c r="D174" s="128" t="s">
        <v>20</v>
      </c>
      <c r="E174" s="127"/>
      <c r="F174" s="127"/>
      <c r="G174" s="127"/>
      <c r="H174" s="129">
        <f>H175</f>
        <v>9776</v>
      </c>
      <c r="I174" s="118"/>
      <c r="J174" s="118"/>
    </row>
    <row r="175" spans="2:10" ht="54.75" customHeight="1">
      <c r="B175" s="130" t="s">
        <v>207</v>
      </c>
      <c r="C175" s="131" t="s">
        <v>206</v>
      </c>
      <c r="D175" s="131" t="s">
        <v>20</v>
      </c>
      <c r="E175" s="131" t="s">
        <v>33</v>
      </c>
      <c r="F175" s="132" t="s">
        <v>196</v>
      </c>
      <c r="G175" s="132"/>
      <c r="H175" s="133">
        <f>H176+H179</f>
        <v>9776</v>
      </c>
      <c r="I175" s="118"/>
      <c r="J175" s="118"/>
    </row>
    <row r="176" spans="2:10" ht="34.5" customHeight="1">
      <c r="B176" s="49" t="s">
        <v>195</v>
      </c>
      <c r="C176" s="136" t="s">
        <v>206</v>
      </c>
      <c r="D176" s="136" t="s">
        <v>20</v>
      </c>
      <c r="E176" s="136" t="s">
        <v>33</v>
      </c>
      <c r="F176" s="137" t="s">
        <v>196</v>
      </c>
      <c r="G176" s="137"/>
      <c r="H176" s="43">
        <f>H177+H178</f>
        <v>6000</v>
      </c>
      <c r="I176" s="118"/>
      <c r="J176" s="118"/>
    </row>
    <row r="177" spans="2:10" ht="94.5">
      <c r="B177" s="40" t="s">
        <v>25</v>
      </c>
      <c r="C177" s="134" t="s">
        <v>206</v>
      </c>
      <c r="D177" s="134" t="s">
        <v>20</v>
      </c>
      <c r="E177" s="134" t="s">
        <v>33</v>
      </c>
      <c r="F177" s="135" t="s">
        <v>196</v>
      </c>
      <c r="G177" s="135" t="s">
        <v>26</v>
      </c>
      <c r="H177" s="118">
        <v>5800</v>
      </c>
      <c r="I177" s="118"/>
      <c r="J177" s="118"/>
    </row>
    <row r="178" spans="2:10" ht="31.5">
      <c r="B178" s="40" t="s">
        <v>30</v>
      </c>
      <c r="C178" s="134" t="s">
        <v>206</v>
      </c>
      <c r="D178" s="134" t="s">
        <v>20</v>
      </c>
      <c r="E178" s="134" t="s">
        <v>33</v>
      </c>
      <c r="F178" s="135" t="s">
        <v>196</v>
      </c>
      <c r="G178" s="135" t="s">
        <v>31</v>
      </c>
      <c r="H178" s="118">
        <v>200</v>
      </c>
      <c r="I178" s="118"/>
      <c r="J178" s="118"/>
    </row>
    <row r="179" spans="2:10" ht="94.5">
      <c r="B179" s="49" t="s">
        <v>208</v>
      </c>
      <c r="C179" s="136" t="s">
        <v>206</v>
      </c>
      <c r="D179" s="136" t="s">
        <v>20</v>
      </c>
      <c r="E179" s="136" t="s">
        <v>33</v>
      </c>
      <c r="F179" s="137" t="s">
        <v>209</v>
      </c>
      <c r="G179" s="137"/>
      <c r="H179" s="43">
        <f>H180</f>
        <v>3776</v>
      </c>
      <c r="I179" s="118"/>
      <c r="J179" s="118"/>
    </row>
    <row r="180" spans="2:10" ht="94.5">
      <c r="B180" s="40" t="s">
        <v>25</v>
      </c>
      <c r="C180" s="134" t="s">
        <v>206</v>
      </c>
      <c r="D180" s="134" t="s">
        <v>20</v>
      </c>
      <c r="E180" s="134" t="s">
        <v>33</v>
      </c>
      <c r="F180" s="135" t="s">
        <v>209</v>
      </c>
      <c r="G180" s="135" t="s">
        <v>26</v>
      </c>
      <c r="H180" s="118">
        <v>3776</v>
      </c>
      <c r="I180" s="118"/>
      <c r="J180" s="118"/>
    </row>
    <row r="181" spans="2:10" ht="30" customHeight="1">
      <c r="B181" s="183" t="s">
        <v>210</v>
      </c>
      <c r="C181" s="184" t="s">
        <v>211</v>
      </c>
      <c r="D181" s="184"/>
      <c r="E181" s="184"/>
      <c r="F181" s="185"/>
      <c r="G181" s="185"/>
      <c r="H181" s="186">
        <f>H182+H216</f>
        <v>395032.17</v>
      </c>
      <c r="I181" s="118"/>
      <c r="J181" s="118"/>
    </row>
    <row r="182" spans="2:10" ht="30" customHeight="1">
      <c r="B182" s="142" t="s">
        <v>212</v>
      </c>
      <c r="C182" s="143" t="s">
        <v>211</v>
      </c>
      <c r="D182" s="143"/>
      <c r="E182" s="143"/>
      <c r="F182" s="144"/>
      <c r="G182" s="144"/>
      <c r="H182" s="129">
        <f>H183+H212</f>
        <v>394532.17</v>
      </c>
      <c r="I182" s="118"/>
      <c r="J182" s="118"/>
    </row>
    <row r="183" spans="2:10" ht="73.5" customHeight="1">
      <c r="B183" s="162" t="s">
        <v>213</v>
      </c>
      <c r="C183" s="163" t="s">
        <v>211</v>
      </c>
      <c r="D183" s="163" t="s">
        <v>214</v>
      </c>
      <c r="E183" s="163" t="s">
        <v>109</v>
      </c>
      <c r="F183" s="164" t="s">
        <v>215</v>
      </c>
      <c r="G183" s="164"/>
      <c r="H183" s="165">
        <f>H184+H189+H192+H197</f>
        <v>394112.17</v>
      </c>
      <c r="I183" s="153" t="e">
        <f>I184</f>
        <v>#REF!</v>
      </c>
      <c r="J183" s="141" t="e">
        <f>J184</f>
        <v>#REF!</v>
      </c>
    </row>
    <row r="184" spans="2:10" ht="57" customHeight="1">
      <c r="B184" s="130" t="s">
        <v>216</v>
      </c>
      <c r="C184" s="131" t="s">
        <v>211</v>
      </c>
      <c r="D184" s="131" t="s">
        <v>214</v>
      </c>
      <c r="E184" s="131" t="s">
        <v>73</v>
      </c>
      <c r="F184" s="132" t="s">
        <v>217</v>
      </c>
      <c r="G184" s="132"/>
      <c r="H184" s="133">
        <f>H185</f>
        <v>9321</v>
      </c>
      <c r="I184" s="187" t="e">
        <f>I192+I197+I209+#REF!+I185</f>
        <v>#REF!</v>
      </c>
      <c r="J184" s="188" t="e">
        <f>J192+J197+J209+#REF!+J185</f>
        <v>#REF!</v>
      </c>
    </row>
    <row r="185" spans="2:10" ht="31.5">
      <c r="B185" s="40" t="s">
        <v>218</v>
      </c>
      <c r="C185" s="134" t="s">
        <v>211</v>
      </c>
      <c r="D185" s="134" t="s">
        <v>214</v>
      </c>
      <c r="E185" s="134" t="s">
        <v>73</v>
      </c>
      <c r="F185" s="135" t="s">
        <v>217</v>
      </c>
      <c r="G185" s="135"/>
      <c r="H185" s="118">
        <f>H186+H187+H188</f>
        <v>9321</v>
      </c>
      <c r="I185" s="152">
        <v>7325.8</v>
      </c>
      <c r="J185" s="118">
        <v>7325.8</v>
      </c>
    </row>
    <row r="186" spans="2:10" ht="94.5">
      <c r="B186" s="40" t="s">
        <v>25</v>
      </c>
      <c r="C186" s="134" t="s">
        <v>211</v>
      </c>
      <c r="D186" s="134" t="s">
        <v>214</v>
      </c>
      <c r="E186" s="134" t="s">
        <v>73</v>
      </c>
      <c r="F186" s="135" t="s">
        <v>217</v>
      </c>
      <c r="G186" s="135" t="s">
        <v>26</v>
      </c>
      <c r="H186" s="118">
        <v>7980.14</v>
      </c>
      <c r="I186" s="152"/>
      <c r="J186" s="118"/>
    </row>
    <row r="187" spans="2:10" ht="31.5">
      <c r="B187" s="40" t="s">
        <v>30</v>
      </c>
      <c r="C187" s="134" t="s">
        <v>211</v>
      </c>
      <c r="D187" s="134" t="s">
        <v>214</v>
      </c>
      <c r="E187" s="134" t="s">
        <v>73</v>
      </c>
      <c r="F187" s="135" t="s">
        <v>217</v>
      </c>
      <c r="G187" s="135" t="s">
        <v>31</v>
      </c>
      <c r="H187" s="118">
        <v>1337.86</v>
      </c>
      <c r="I187" s="152"/>
      <c r="J187" s="118"/>
    </row>
    <row r="188" spans="2:10" ht="15.75">
      <c r="B188" s="40" t="s">
        <v>37</v>
      </c>
      <c r="C188" s="134" t="s">
        <v>211</v>
      </c>
      <c r="D188" s="134" t="s">
        <v>214</v>
      </c>
      <c r="E188" s="134" t="s">
        <v>73</v>
      </c>
      <c r="F188" s="135" t="s">
        <v>217</v>
      </c>
      <c r="G188" s="135" t="s">
        <v>38</v>
      </c>
      <c r="H188" s="118">
        <v>3</v>
      </c>
      <c r="I188" s="152"/>
      <c r="J188" s="118"/>
    </row>
    <row r="189" spans="2:10" ht="63">
      <c r="B189" s="130" t="s">
        <v>219</v>
      </c>
      <c r="C189" s="131" t="s">
        <v>211</v>
      </c>
      <c r="D189" s="131" t="s">
        <v>214</v>
      </c>
      <c r="E189" s="131" t="s">
        <v>73</v>
      </c>
      <c r="F189" s="132" t="s">
        <v>220</v>
      </c>
      <c r="G189" s="132"/>
      <c r="H189" s="133">
        <f>H190</f>
        <v>315</v>
      </c>
      <c r="I189" s="152"/>
      <c r="J189" s="118"/>
    </row>
    <row r="190" spans="2:10" ht="15.75">
      <c r="B190" s="40" t="s">
        <v>221</v>
      </c>
      <c r="C190" s="134" t="s">
        <v>211</v>
      </c>
      <c r="D190" s="134" t="s">
        <v>214</v>
      </c>
      <c r="E190" s="134" t="s">
        <v>73</v>
      </c>
      <c r="F190" s="135" t="s">
        <v>220</v>
      </c>
      <c r="G190" s="135"/>
      <c r="H190" s="118">
        <f>H191</f>
        <v>315</v>
      </c>
      <c r="I190" s="152"/>
      <c r="J190" s="118"/>
    </row>
    <row r="191" spans="2:10" ht="31.5">
      <c r="B191" s="40" t="s">
        <v>30</v>
      </c>
      <c r="C191" s="134" t="s">
        <v>211</v>
      </c>
      <c r="D191" s="134" t="s">
        <v>214</v>
      </c>
      <c r="E191" s="134" t="s">
        <v>73</v>
      </c>
      <c r="F191" s="135" t="s">
        <v>220</v>
      </c>
      <c r="G191" s="135" t="s">
        <v>31</v>
      </c>
      <c r="H191" s="118">
        <v>315</v>
      </c>
      <c r="I191" s="152"/>
      <c r="J191" s="118"/>
    </row>
    <row r="192" spans="2:10" ht="40.5" customHeight="1">
      <c r="B192" s="146" t="s">
        <v>222</v>
      </c>
      <c r="C192" s="147" t="s">
        <v>211</v>
      </c>
      <c r="D192" s="147" t="s">
        <v>214</v>
      </c>
      <c r="E192" s="147" t="s">
        <v>20</v>
      </c>
      <c r="F192" s="148" t="s">
        <v>223</v>
      </c>
      <c r="G192" s="148"/>
      <c r="H192" s="154">
        <f>H193+H195</f>
        <v>141827.45</v>
      </c>
      <c r="I192" s="189">
        <f>SUM(I193:I194)</f>
        <v>70295.7</v>
      </c>
      <c r="J192" s="189">
        <f>SUM(J193:J194)</f>
        <v>72218.9</v>
      </c>
    </row>
    <row r="193" spans="2:10" ht="72" customHeight="1">
      <c r="B193" s="130" t="s">
        <v>224</v>
      </c>
      <c r="C193" s="131" t="s">
        <v>211</v>
      </c>
      <c r="D193" s="131" t="s">
        <v>214</v>
      </c>
      <c r="E193" s="131" t="s">
        <v>20</v>
      </c>
      <c r="F193" s="132" t="s">
        <v>225</v>
      </c>
      <c r="G193" s="132"/>
      <c r="H193" s="133">
        <f>H194</f>
        <v>49307.33</v>
      </c>
      <c r="I193" s="152">
        <f>75147.2-920-2971-960.5</f>
        <v>70295.7</v>
      </c>
      <c r="J193" s="118">
        <v>72218.9</v>
      </c>
    </row>
    <row r="194" spans="2:10" ht="27.75" customHeight="1">
      <c r="B194" s="40" t="s">
        <v>115</v>
      </c>
      <c r="C194" s="134" t="s">
        <v>211</v>
      </c>
      <c r="D194" s="134" t="s">
        <v>214</v>
      </c>
      <c r="E194" s="134" t="s">
        <v>20</v>
      </c>
      <c r="F194" s="135" t="s">
        <v>225</v>
      </c>
      <c r="G194" s="135" t="s">
        <v>116</v>
      </c>
      <c r="H194" s="118">
        <v>49307.33</v>
      </c>
      <c r="I194" s="152"/>
      <c r="J194" s="118"/>
    </row>
    <row r="195" spans="2:10" ht="100.5" customHeight="1">
      <c r="B195" s="130" t="s">
        <v>226</v>
      </c>
      <c r="C195" s="131" t="s">
        <v>211</v>
      </c>
      <c r="D195" s="131" t="s">
        <v>214</v>
      </c>
      <c r="E195" s="131" t="s">
        <v>20</v>
      </c>
      <c r="F195" s="132" t="s">
        <v>227</v>
      </c>
      <c r="G195" s="132"/>
      <c r="H195" s="154">
        <f>H196</f>
        <v>92520.12</v>
      </c>
      <c r="I195" s="152"/>
      <c r="J195" s="118"/>
    </row>
    <row r="196" spans="2:10" ht="54" customHeight="1">
      <c r="B196" s="40" t="s">
        <v>115</v>
      </c>
      <c r="C196" s="134" t="s">
        <v>211</v>
      </c>
      <c r="D196" s="134" t="s">
        <v>214</v>
      </c>
      <c r="E196" s="134" t="s">
        <v>20</v>
      </c>
      <c r="F196" s="135" t="s">
        <v>227</v>
      </c>
      <c r="G196" s="135" t="s">
        <v>116</v>
      </c>
      <c r="H196" s="118">
        <v>92520.12</v>
      </c>
      <c r="I196" s="152"/>
      <c r="J196" s="118"/>
    </row>
    <row r="197" spans="2:10" ht="42" customHeight="1">
      <c r="B197" s="146" t="s">
        <v>228</v>
      </c>
      <c r="C197" s="147" t="s">
        <v>211</v>
      </c>
      <c r="D197" s="147" t="s">
        <v>214</v>
      </c>
      <c r="E197" s="147" t="s">
        <v>89</v>
      </c>
      <c r="F197" s="148" t="s">
        <v>229</v>
      </c>
      <c r="G197" s="148"/>
      <c r="H197" s="154">
        <f>H198+H209</f>
        <v>242648.71999999997</v>
      </c>
      <c r="I197" s="190">
        <f>SUM(I198:I198)</f>
        <v>124305.24</v>
      </c>
      <c r="J197" s="189">
        <f>SUM(J198:J198)</f>
        <v>128026.86</v>
      </c>
    </row>
    <row r="198" spans="2:10" ht="117" customHeight="1">
      <c r="B198" s="130" t="s">
        <v>230</v>
      </c>
      <c r="C198" s="131" t="s">
        <v>211</v>
      </c>
      <c r="D198" s="131" t="s">
        <v>214</v>
      </c>
      <c r="E198" s="131" t="s">
        <v>89</v>
      </c>
      <c r="F198" s="132" t="s">
        <v>231</v>
      </c>
      <c r="G198" s="132"/>
      <c r="H198" s="133">
        <f>H199+H201+H203+H205+H207</f>
        <v>207559.71999999997</v>
      </c>
      <c r="I198" s="118">
        <v>124305.24</v>
      </c>
      <c r="J198" s="118">
        <v>128026.86</v>
      </c>
    </row>
    <row r="199" spans="2:10" ht="75.75" customHeight="1">
      <c r="B199" s="49" t="s">
        <v>232</v>
      </c>
      <c r="C199" s="136" t="s">
        <v>211</v>
      </c>
      <c r="D199" s="136" t="s">
        <v>214</v>
      </c>
      <c r="E199" s="136" t="s">
        <v>89</v>
      </c>
      <c r="F199" s="137" t="s">
        <v>233</v>
      </c>
      <c r="G199" s="137"/>
      <c r="H199" s="43">
        <f>H200</f>
        <v>135699.57</v>
      </c>
      <c r="I199" s="118"/>
      <c r="J199" s="118"/>
    </row>
    <row r="200" spans="2:10" ht="47.25">
      <c r="B200" s="40" t="s">
        <v>115</v>
      </c>
      <c r="C200" s="134" t="s">
        <v>211</v>
      </c>
      <c r="D200" s="134" t="s">
        <v>214</v>
      </c>
      <c r="E200" s="134" t="s">
        <v>89</v>
      </c>
      <c r="F200" s="135" t="s">
        <v>233</v>
      </c>
      <c r="G200" s="135" t="s">
        <v>116</v>
      </c>
      <c r="H200" s="118">
        <v>135699.57</v>
      </c>
      <c r="I200" s="118"/>
      <c r="J200" s="118"/>
    </row>
    <row r="201" spans="2:10" ht="48.75" customHeight="1">
      <c r="B201" s="49" t="s">
        <v>234</v>
      </c>
      <c r="C201" s="136" t="s">
        <v>211</v>
      </c>
      <c r="D201" s="136" t="s">
        <v>214</v>
      </c>
      <c r="E201" s="136" t="s">
        <v>89</v>
      </c>
      <c r="F201" s="137" t="s">
        <v>235</v>
      </c>
      <c r="G201" s="137"/>
      <c r="H201" s="43">
        <f>H202</f>
        <v>65150.8</v>
      </c>
      <c r="I201" s="118"/>
      <c r="J201" s="118"/>
    </row>
    <row r="202" spans="2:10" ht="47.25">
      <c r="B202" s="40" t="s">
        <v>115</v>
      </c>
      <c r="C202" s="134" t="s">
        <v>211</v>
      </c>
      <c r="D202" s="134" t="s">
        <v>214</v>
      </c>
      <c r="E202" s="134" t="s">
        <v>89</v>
      </c>
      <c r="F202" s="135" t="s">
        <v>235</v>
      </c>
      <c r="G202" s="135" t="s">
        <v>116</v>
      </c>
      <c r="H202" s="118">
        <v>65150.8</v>
      </c>
      <c r="I202" s="118"/>
      <c r="J202" s="118"/>
    </row>
    <row r="203" spans="2:10" ht="31.5">
      <c r="B203" s="49" t="s">
        <v>236</v>
      </c>
      <c r="C203" s="136" t="s">
        <v>211</v>
      </c>
      <c r="D203" s="136" t="s">
        <v>214</v>
      </c>
      <c r="E203" s="136" t="s">
        <v>89</v>
      </c>
      <c r="F203" s="137" t="s">
        <v>237</v>
      </c>
      <c r="G203" s="137"/>
      <c r="H203" s="43">
        <f>H204</f>
        <v>2138.8</v>
      </c>
      <c r="I203" s="118"/>
      <c r="J203" s="118"/>
    </row>
    <row r="204" spans="2:10" ht="47.25">
      <c r="B204" s="40" t="s">
        <v>115</v>
      </c>
      <c r="C204" s="134" t="s">
        <v>211</v>
      </c>
      <c r="D204" s="134" t="s">
        <v>214</v>
      </c>
      <c r="E204" s="134" t="s">
        <v>89</v>
      </c>
      <c r="F204" s="135" t="s">
        <v>237</v>
      </c>
      <c r="G204" s="135" t="s">
        <v>116</v>
      </c>
      <c r="H204" s="118">
        <v>2138.8</v>
      </c>
      <c r="I204" s="118"/>
      <c r="J204" s="118"/>
    </row>
    <row r="205" spans="2:10" ht="47.25">
      <c r="B205" s="49" t="s">
        <v>238</v>
      </c>
      <c r="C205" s="136" t="s">
        <v>211</v>
      </c>
      <c r="D205" s="136" t="s">
        <v>214</v>
      </c>
      <c r="E205" s="136" t="s">
        <v>89</v>
      </c>
      <c r="F205" s="137"/>
      <c r="G205" s="137"/>
      <c r="H205" s="43">
        <f>H206</f>
        <v>2637</v>
      </c>
      <c r="I205" s="118"/>
      <c r="J205" s="118"/>
    </row>
    <row r="206" spans="2:10" ht="47.25">
      <c r="B206" s="40" t="s">
        <v>239</v>
      </c>
      <c r="C206" s="134" t="s">
        <v>211</v>
      </c>
      <c r="D206" s="134" t="s">
        <v>214</v>
      </c>
      <c r="E206" s="134" t="s">
        <v>89</v>
      </c>
      <c r="F206" s="135" t="s">
        <v>240</v>
      </c>
      <c r="G206" s="135" t="s">
        <v>116</v>
      </c>
      <c r="H206" s="118">
        <v>2637</v>
      </c>
      <c r="I206" s="118"/>
      <c r="J206" s="118"/>
    </row>
    <row r="207" spans="2:10" ht="15.75">
      <c r="B207" s="49" t="s">
        <v>241</v>
      </c>
      <c r="C207" s="136" t="s">
        <v>211</v>
      </c>
      <c r="D207" s="136" t="s">
        <v>214</v>
      </c>
      <c r="E207" s="136" t="s">
        <v>89</v>
      </c>
      <c r="F207" s="137"/>
      <c r="G207" s="137"/>
      <c r="H207" s="43">
        <f>H208</f>
        <v>1933.55</v>
      </c>
      <c r="I207" s="118"/>
      <c r="J207" s="118"/>
    </row>
    <row r="208" spans="2:10" ht="47.25">
      <c r="B208" s="40" t="s">
        <v>239</v>
      </c>
      <c r="C208" s="134" t="s">
        <v>211</v>
      </c>
      <c r="D208" s="134" t="s">
        <v>214</v>
      </c>
      <c r="E208" s="134" t="s">
        <v>89</v>
      </c>
      <c r="F208" s="135" t="s">
        <v>242</v>
      </c>
      <c r="G208" s="135" t="s">
        <v>116</v>
      </c>
      <c r="H208" s="118">
        <v>1933.55</v>
      </c>
      <c r="I208" s="118"/>
      <c r="J208" s="118"/>
    </row>
    <row r="209" spans="2:10" ht="41.25" customHeight="1">
      <c r="B209" s="130" t="s">
        <v>243</v>
      </c>
      <c r="C209" s="131" t="s">
        <v>211</v>
      </c>
      <c r="D209" s="131" t="s">
        <v>214</v>
      </c>
      <c r="E209" s="131" t="s">
        <v>89</v>
      </c>
      <c r="F209" s="132" t="s">
        <v>244</v>
      </c>
      <c r="G209" s="132"/>
      <c r="H209" s="133">
        <f>SUM(H210)</f>
        <v>35089</v>
      </c>
      <c r="I209" s="189">
        <f>SUM(I210)</f>
        <v>27259.7</v>
      </c>
      <c r="J209" s="189">
        <f>SUM(J210)</f>
        <v>29505.3</v>
      </c>
    </row>
    <row r="210" spans="2:10" ht="36.75" customHeight="1">
      <c r="B210" s="40" t="s">
        <v>245</v>
      </c>
      <c r="C210" s="134" t="s">
        <v>211</v>
      </c>
      <c r="D210" s="134" t="s">
        <v>214</v>
      </c>
      <c r="E210" s="134" t="s">
        <v>89</v>
      </c>
      <c r="F210" s="135" t="s">
        <v>246</v>
      </c>
      <c r="G210" s="135"/>
      <c r="H210" s="118">
        <f>H211</f>
        <v>35089</v>
      </c>
      <c r="I210" s="152">
        <f>30230-2970.3</f>
        <v>27259.7</v>
      </c>
      <c r="J210" s="118">
        <f>31741-2235.7</f>
        <v>29505.3</v>
      </c>
    </row>
    <row r="211" spans="2:10" ht="48.75" customHeight="1">
      <c r="B211" s="40" t="s">
        <v>115</v>
      </c>
      <c r="C211" s="134" t="s">
        <v>211</v>
      </c>
      <c r="D211" s="134" t="s">
        <v>214</v>
      </c>
      <c r="E211" s="134" t="s">
        <v>89</v>
      </c>
      <c r="F211" s="135" t="s">
        <v>246</v>
      </c>
      <c r="G211" s="135" t="s">
        <v>116</v>
      </c>
      <c r="H211" s="118">
        <v>35089</v>
      </c>
      <c r="I211" s="152"/>
      <c r="J211" s="118"/>
    </row>
    <row r="212" spans="2:10" ht="53.25" customHeight="1">
      <c r="B212" s="130" t="s">
        <v>247</v>
      </c>
      <c r="C212" s="131" t="s">
        <v>211</v>
      </c>
      <c r="D212" s="131" t="s">
        <v>214</v>
      </c>
      <c r="E212" s="131" t="s">
        <v>214</v>
      </c>
      <c r="F212" s="132" t="s">
        <v>248</v>
      </c>
      <c r="G212" s="132"/>
      <c r="H212" s="133">
        <f>H213</f>
        <v>420</v>
      </c>
      <c r="I212" s="189" t="e">
        <f>#REF!+I213</f>
        <v>#REF!</v>
      </c>
      <c r="J212" s="189" t="e">
        <f>#REF!+J213</f>
        <v>#REF!</v>
      </c>
    </row>
    <row r="213" spans="2:10" s="58" customFormat="1" ht="31.5">
      <c r="B213" s="49" t="s">
        <v>249</v>
      </c>
      <c r="C213" s="136" t="s">
        <v>211</v>
      </c>
      <c r="D213" s="136" t="s">
        <v>214</v>
      </c>
      <c r="E213" s="136" t="s">
        <v>214</v>
      </c>
      <c r="F213" s="137" t="s">
        <v>248</v>
      </c>
      <c r="G213" s="137"/>
      <c r="H213" s="43">
        <f>H214</f>
        <v>420</v>
      </c>
      <c r="I213" s="118">
        <v>200</v>
      </c>
      <c r="J213" s="118">
        <v>150</v>
      </c>
    </row>
    <row r="214" spans="2:10" s="58" customFormat="1" ht="36" customHeight="1">
      <c r="B214" s="40" t="s">
        <v>30</v>
      </c>
      <c r="C214" s="134" t="s">
        <v>211</v>
      </c>
      <c r="D214" s="134" t="s">
        <v>214</v>
      </c>
      <c r="E214" s="134" t="s">
        <v>214</v>
      </c>
      <c r="F214" s="135" t="s">
        <v>248</v>
      </c>
      <c r="G214" s="135" t="s">
        <v>31</v>
      </c>
      <c r="H214" s="118">
        <v>420</v>
      </c>
      <c r="I214" s="188" t="e">
        <f>#REF!</f>
        <v>#REF!</v>
      </c>
      <c r="J214" s="188" t="e">
        <f>#REF!</f>
        <v>#REF!</v>
      </c>
    </row>
    <row r="215" spans="2:10" s="58" customFormat="1" ht="15.75">
      <c r="B215" s="142" t="s">
        <v>250</v>
      </c>
      <c r="C215" s="143" t="s">
        <v>211</v>
      </c>
      <c r="D215" s="143" t="s">
        <v>251</v>
      </c>
      <c r="E215" s="143"/>
      <c r="F215" s="144"/>
      <c r="G215" s="144"/>
      <c r="H215" s="129">
        <f>H216</f>
        <v>500</v>
      </c>
      <c r="I215" s="188"/>
      <c r="J215" s="188"/>
    </row>
    <row r="216" spans="2:10" s="58" customFormat="1" ht="36" customHeight="1">
      <c r="B216" s="130" t="s">
        <v>252</v>
      </c>
      <c r="C216" s="131" t="s">
        <v>211</v>
      </c>
      <c r="D216" s="131" t="s">
        <v>251</v>
      </c>
      <c r="E216" s="131" t="s">
        <v>89</v>
      </c>
      <c r="F216" s="132" t="s">
        <v>253</v>
      </c>
      <c r="G216" s="132"/>
      <c r="H216" s="133">
        <f>H217</f>
        <v>500</v>
      </c>
      <c r="I216" s="188"/>
      <c r="J216" s="188"/>
    </row>
    <row r="217" spans="2:10" s="58" customFormat="1" ht="36" customHeight="1">
      <c r="B217" s="49" t="s">
        <v>254</v>
      </c>
      <c r="C217" s="136" t="s">
        <v>211</v>
      </c>
      <c r="D217" s="136" t="s">
        <v>251</v>
      </c>
      <c r="E217" s="136" t="s">
        <v>89</v>
      </c>
      <c r="F217" s="137" t="s">
        <v>253</v>
      </c>
      <c r="G217" s="137"/>
      <c r="H217" s="43">
        <f>H218</f>
        <v>500</v>
      </c>
      <c r="I217" s="188"/>
      <c r="J217" s="188"/>
    </row>
    <row r="218" spans="2:10" s="58" customFormat="1" ht="36" customHeight="1">
      <c r="B218" s="40" t="s">
        <v>30</v>
      </c>
      <c r="C218" s="134" t="s">
        <v>211</v>
      </c>
      <c r="D218" s="134" t="s">
        <v>251</v>
      </c>
      <c r="E218" s="134" t="s">
        <v>89</v>
      </c>
      <c r="F218" s="135" t="s">
        <v>253</v>
      </c>
      <c r="G218" s="135" t="s">
        <v>31</v>
      </c>
      <c r="H218" s="118">
        <v>500</v>
      </c>
      <c r="I218" s="188"/>
      <c r="J218" s="188"/>
    </row>
    <row r="219" spans="2:10" ht="47.25">
      <c r="B219" s="183" t="s">
        <v>255</v>
      </c>
      <c r="C219" s="191" t="s">
        <v>256</v>
      </c>
      <c r="D219" s="191"/>
      <c r="E219" s="191"/>
      <c r="F219" s="185"/>
      <c r="G219" s="185"/>
      <c r="H219" s="186">
        <f>H220</f>
        <v>96627.31000000001</v>
      </c>
      <c r="I219" s="189"/>
      <c r="J219" s="189"/>
    </row>
    <row r="220" spans="2:10" ht="15.75">
      <c r="B220" s="192" t="s">
        <v>67</v>
      </c>
      <c r="C220" s="193" t="s">
        <v>256</v>
      </c>
      <c r="D220" s="193" t="s">
        <v>22</v>
      </c>
      <c r="E220" s="193"/>
      <c r="F220" s="144"/>
      <c r="G220" s="144"/>
      <c r="H220" s="129">
        <f>H221</f>
        <v>96627.31000000001</v>
      </c>
      <c r="I220" s="118">
        <v>2000</v>
      </c>
      <c r="J220" s="118">
        <v>2000</v>
      </c>
    </row>
    <row r="221" spans="2:10" ht="31.5">
      <c r="B221" s="138" t="s">
        <v>257</v>
      </c>
      <c r="C221" s="139" t="s">
        <v>256</v>
      </c>
      <c r="D221" s="139" t="s">
        <v>22</v>
      </c>
      <c r="E221" s="139"/>
      <c r="F221" s="140" t="s">
        <v>258</v>
      </c>
      <c r="G221" s="140"/>
      <c r="H221" s="141">
        <f>H222+H230+H225+H236+H234</f>
        <v>96627.31000000001</v>
      </c>
      <c r="I221" s="141" t="e">
        <f>I230+I236+I222</f>
        <v>#REF!</v>
      </c>
      <c r="J221" s="141" t="e">
        <f>J230+J236+J222</f>
        <v>#REF!</v>
      </c>
    </row>
    <row r="222" spans="2:10" ht="63">
      <c r="B222" s="130" t="s">
        <v>259</v>
      </c>
      <c r="C222" s="131" t="s">
        <v>256</v>
      </c>
      <c r="D222" s="131" t="s">
        <v>22</v>
      </c>
      <c r="E222" s="131" t="s">
        <v>79</v>
      </c>
      <c r="F222" s="194" t="s">
        <v>260</v>
      </c>
      <c r="G222" s="194"/>
      <c r="H222" s="195">
        <f>H223</f>
        <v>2295</v>
      </c>
      <c r="I222" s="196" t="e">
        <f>#REF!+#REF!+I224</f>
        <v>#REF!</v>
      </c>
      <c r="J222" s="196" t="e">
        <f>#REF!+#REF!+J224</f>
        <v>#REF!</v>
      </c>
    </row>
    <row r="223" spans="2:10" ht="72.75" customHeight="1">
      <c r="B223" s="40" t="s">
        <v>261</v>
      </c>
      <c r="C223" s="134" t="s">
        <v>256</v>
      </c>
      <c r="D223" s="134" t="s">
        <v>22</v>
      </c>
      <c r="E223" s="134" t="s">
        <v>79</v>
      </c>
      <c r="F223" s="197" t="s">
        <v>262</v>
      </c>
      <c r="G223" s="197"/>
      <c r="H223" s="198">
        <f>H224</f>
        <v>2295</v>
      </c>
      <c r="I223" s="196"/>
      <c r="J223" s="196"/>
    </row>
    <row r="224" spans="2:10" ht="107.25" customHeight="1">
      <c r="B224" s="40" t="s">
        <v>25</v>
      </c>
      <c r="C224" s="134" t="s">
        <v>256</v>
      </c>
      <c r="D224" s="134" t="s">
        <v>22</v>
      </c>
      <c r="E224" s="134" t="s">
        <v>79</v>
      </c>
      <c r="F224" s="197" t="s">
        <v>262</v>
      </c>
      <c r="G224" s="197" t="s">
        <v>26</v>
      </c>
      <c r="H224" s="198">
        <v>2295</v>
      </c>
      <c r="I224" s="198">
        <v>4915.3</v>
      </c>
      <c r="J224" s="198">
        <v>4915.3</v>
      </c>
    </row>
    <row r="225" spans="2:10" ht="59.25" customHeight="1">
      <c r="B225" s="130" t="s">
        <v>216</v>
      </c>
      <c r="C225" s="131" t="s">
        <v>256</v>
      </c>
      <c r="D225" s="131" t="s">
        <v>22</v>
      </c>
      <c r="E225" s="131" t="s">
        <v>79</v>
      </c>
      <c r="F225" s="199" t="s">
        <v>263</v>
      </c>
      <c r="G225" s="199"/>
      <c r="H225" s="200">
        <f>H226</f>
        <v>2749.6</v>
      </c>
      <c r="I225" s="198"/>
      <c r="J225" s="198"/>
    </row>
    <row r="226" spans="2:10" ht="42" customHeight="1">
      <c r="B226" s="40" t="s">
        <v>218</v>
      </c>
      <c r="C226" s="134" t="s">
        <v>256</v>
      </c>
      <c r="D226" s="134" t="s">
        <v>22</v>
      </c>
      <c r="E226" s="134" t="s">
        <v>79</v>
      </c>
      <c r="F226" s="197" t="s">
        <v>263</v>
      </c>
      <c r="G226" s="197"/>
      <c r="H226" s="198">
        <f>SUM(H227:H229)</f>
        <v>2749.6</v>
      </c>
      <c r="I226" s="198"/>
      <c r="J226" s="198"/>
    </row>
    <row r="227" spans="2:10" ht="98.25" customHeight="1">
      <c r="B227" s="40" t="s">
        <v>25</v>
      </c>
      <c r="C227" s="134" t="s">
        <v>256</v>
      </c>
      <c r="D227" s="134" t="s">
        <v>22</v>
      </c>
      <c r="E227" s="134" t="s">
        <v>79</v>
      </c>
      <c r="F227" s="197" t="s">
        <v>263</v>
      </c>
      <c r="G227" s="197" t="s">
        <v>26</v>
      </c>
      <c r="H227" s="198">
        <v>2074.6</v>
      </c>
      <c r="I227" s="198"/>
      <c r="J227" s="198"/>
    </row>
    <row r="228" spans="2:10" ht="31.5">
      <c r="B228" s="40" t="s">
        <v>30</v>
      </c>
      <c r="C228" s="134" t="s">
        <v>256</v>
      </c>
      <c r="D228" s="134" t="s">
        <v>22</v>
      </c>
      <c r="E228" s="134" t="s">
        <v>79</v>
      </c>
      <c r="F228" s="197" t="s">
        <v>263</v>
      </c>
      <c r="G228" s="197" t="s">
        <v>31</v>
      </c>
      <c r="H228" s="198">
        <v>653</v>
      </c>
      <c r="I228" s="198"/>
      <c r="J228" s="198"/>
    </row>
    <row r="229" spans="2:10" ht="15.75">
      <c r="B229" s="40" t="s">
        <v>37</v>
      </c>
      <c r="C229" s="134" t="s">
        <v>256</v>
      </c>
      <c r="D229" s="134" t="s">
        <v>22</v>
      </c>
      <c r="E229" s="134" t="s">
        <v>79</v>
      </c>
      <c r="F229" s="197" t="s">
        <v>263</v>
      </c>
      <c r="G229" s="197" t="s">
        <v>38</v>
      </c>
      <c r="H229" s="198">
        <v>22</v>
      </c>
      <c r="I229" s="198"/>
      <c r="J229" s="198"/>
    </row>
    <row r="230" spans="2:10" ht="31.5">
      <c r="B230" s="146" t="s">
        <v>264</v>
      </c>
      <c r="C230" s="147" t="s">
        <v>256</v>
      </c>
      <c r="D230" s="147" t="s">
        <v>22</v>
      </c>
      <c r="E230" s="147" t="s">
        <v>79</v>
      </c>
      <c r="F230" s="148" t="s">
        <v>265</v>
      </c>
      <c r="G230" s="148"/>
      <c r="H230" s="154">
        <f>H231</f>
        <v>89688</v>
      </c>
      <c r="I230" s="188">
        <f>I232</f>
        <v>629.2</v>
      </c>
      <c r="J230" s="188">
        <f>J232</f>
        <v>601.1</v>
      </c>
    </row>
    <row r="231" spans="2:10" ht="78.75" customHeight="1">
      <c r="B231" s="130" t="s">
        <v>266</v>
      </c>
      <c r="C231" s="131" t="s">
        <v>256</v>
      </c>
      <c r="D231" s="131" t="s">
        <v>22</v>
      </c>
      <c r="E231" s="131" t="s">
        <v>79</v>
      </c>
      <c r="F231" s="132" t="s">
        <v>265</v>
      </c>
      <c r="G231" s="132"/>
      <c r="H231" s="133">
        <f>H232</f>
        <v>89688</v>
      </c>
      <c r="I231" s="188"/>
      <c r="J231" s="188"/>
    </row>
    <row r="232" spans="2:10" s="202" customFormat="1" ht="31.5">
      <c r="B232" s="51" t="s">
        <v>267</v>
      </c>
      <c r="C232" s="201" t="s">
        <v>256</v>
      </c>
      <c r="D232" s="201" t="s">
        <v>22</v>
      </c>
      <c r="E232" s="201" t="s">
        <v>79</v>
      </c>
      <c r="F232" s="197" t="s">
        <v>268</v>
      </c>
      <c r="G232" s="197"/>
      <c r="H232" s="198">
        <f>H233</f>
        <v>89688</v>
      </c>
      <c r="I232" s="198">
        <v>629.2</v>
      </c>
      <c r="J232" s="198">
        <v>601.1</v>
      </c>
    </row>
    <row r="233" spans="2:10" s="202" customFormat="1" ht="15.75">
      <c r="B233" s="51" t="s">
        <v>37</v>
      </c>
      <c r="C233" s="201" t="s">
        <v>256</v>
      </c>
      <c r="D233" s="201" t="s">
        <v>22</v>
      </c>
      <c r="E233" s="201" t="s">
        <v>79</v>
      </c>
      <c r="F233" s="197" t="s">
        <v>268</v>
      </c>
      <c r="G233" s="197" t="s">
        <v>38</v>
      </c>
      <c r="H233" s="198">
        <v>89688</v>
      </c>
      <c r="I233" s="198"/>
      <c r="J233" s="198"/>
    </row>
    <row r="234" spans="2:10" s="202" customFormat="1" ht="31.5">
      <c r="B234" s="203" t="s">
        <v>269</v>
      </c>
      <c r="C234" s="204" t="s">
        <v>256</v>
      </c>
      <c r="D234" s="204" t="s">
        <v>22</v>
      </c>
      <c r="E234" s="204" t="s">
        <v>79</v>
      </c>
      <c r="F234" s="164"/>
      <c r="G234" s="164"/>
      <c r="H234" s="165">
        <f>H235</f>
        <v>200</v>
      </c>
      <c r="I234" s="198"/>
      <c r="J234" s="198"/>
    </row>
    <row r="235" spans="2:10" s="202" customFormat="1" ht="31.5">
      <c r="B235" s="52" t="s">
        <v>30</v>
      </c>
      <c r="C235" s="205" t="s">
        <v>256</v>
      </c>
      <c r="D235" s="205" t="s">
        <v>22</v>
      </c>
      <c r="E235" s="205" t="s">
        <v>79</v>
      </c>
      <c r="F235" s="197" t="s">
        <v>270</v>
      </c>
      <c r="G235" s="197" t="s">
        <v>271</v>
      </c>
      <c r="H235" s="198">
        <v>200</v>
      </c>
      <c r="I235" s="198"/>
      <c r="J235" s="198"/>
    </row>
    <row r="236" spans="2:10" ht="31.5">
      <c r="B236" s="178" t="s">
        <v>272</v>
      </c>
      <c r="C236" s="179" t="s">
        <v>256</v>
      </c>
      <c r="D236" s="179" t="s">
        <v>22</v>
      </c>
      <c r="E236" s="179" t="s">
        <v>79</v>
      </c>
      <c r="F236" s="194" t="s">
        <v>273</v>
      </c>
      <c r="G236" s="194"/>
      <c r="H236" s="195">
        <f>H237</f>
        <v>1694.71</v>
      </c>
      <c r="I236" s="196" t="e">
        <f>I241+#REF!+I237+I240+#REF!</f>
        <v>#REF!</v>
      </c>
      <c r="J236" s="196" t="e">
        <f>J241+#REF!+J237+J240+#REF!</f>
        <v>#REF!</v>
      </c>
    </row>
    <row r="237" spans="2:10" ht="31.5">
      <c r="B237" s="130" t="s">
        <v>274</v>
      </c>
      <c r="C237" s="131" t="s">
        <v>256</v>
      </c>
      <c r="D237" s="131" t="s">
        <v>22</v>
      </c>
      <c r="E237" s="131" t="s">
        <v>79</v>
      </c>
      <c r="F237" s="199" t="s">
        <v>273</v>
      </c>
      <c r="G237" s="199"/>
      <c r="H237" s="200">
        <f>H240+H238</f>
        <v>1694.71</v>
      </c>
      <c r="I237" s="198">
        <v>3092.46</v>
      </c>
      <c r="J237" s="198">
        <v>3061.54</v>
      </c>
    </row>
    <row r="238" spans="2:10" ht="78.75">
      <c r="B238" s="162" t="s">
        <v>275</v>
      </c>
      <c r="C238" s="136" t="s">
        <v>256</v>
      </c>
      <c r="D238" s="136" t="s">
        <v>22</v>
      </c>
      <c r="E238" s="136" t="s">
        <v>79</v>
      </c>
      <c r="F238" s="164" t="s">
        <v>276</v>
      </c>
      <c r="G238" s="164"/>
      <c r="H238" s="165">
        <f>H239</f>
        <v>1526.65</v>
      </c>
      <c r="I238" s="198"/>
      <c r="J238" s="198"/>
    </row>
    <row r="239" spans="2:10" ht="15.75">
      <c r="B239" s="176" t="s">
        <v>37</v>
      </c>
      <c r="C239" s="134" t="s">
        <v>256</v>
      </c>
      <c r="D239" s="134" t="s">
        <v>22</v>
      </c>
      <c r="E239" s="134" t="s">
        <v>79</v>
      </c>
      <c r="F239" s="197" t="s">
        <v>276</v>
      </c>
      <c r="G239" s="197" t="s">
        <v>38</v>
      </c>
      <c r="H239" s="198">
        <v>1526.65</v>
      </c>
      <c r="I239" s="198"/>
      <c r="J239" s="198"/>
    </row>
    <row r="240" spans="2:10" ht="28.5" customHeight="1">
      <c r="B240" s="49" t="s">
        <v>277</v>
      </c>
      <c r="C240" s="136" t="s">
        <v>256</v>
      </c>
      <c r="D240" s="136" t="s">
        <v>22</v>
      </c>
      <c r="E240" s="136" t="s">
        <v>79</v>
      </c>
      <c r="F240" s="164" t="s">
        <v>273</v>
      </c>
      <c r="G240" s="164"/>
      <c r="H240" s="165">
        <f>H241</f>
        <v>168.06</v>
      </c>
      <c r="I240" s="198">
        <v>805</v>
      </c>
      <c r="J240" s="198">
        <v>823</v>
      </c>
    </row>
    <row r="241" spans="2:10" s="202" customFormat="1" ht="15.75">
      <c r="B241" s="176" t="s">
        <v>37</v>
      </c>
      <c r="C241" s="177" t="s">
        <v>256</v>
      </c>
      <c r="D241" s="177" t="s">
        <v>22</v>
      </c>
      <c r="E241" s="177" t="s">
        <v>79</v>
      </c>
      <c r="F241" s="197" t="s">
        <v>273</v>
      </c>
      <c r="G241" s="197" t="s">
        <v>38</v>
      </c>
      <c r="H241" s="198">
        <v>168.06</v>
      </c>
      <c r="I241" s="198">
        <v>2000</v>
      </c>
      <c r="J241" s="198">
        <v>2157</v>
      </c>
    </row>
    <row r="242" spans="2:10" s="202" customFormat="1" ht="31.5">
      <c r="B242" s="183" t="s">
        <v>278</v>
      </c>
      <c r="C242" s="184" t="s">
        <v>279</v>
      </c>
      <c r="D242" s="184"/>
      <c r="E242" s="184"/>
      <c r="F242" s="185"/>
      <c r="G242" s="185"/>
      <c r="H242" s="186">
        <f>H243</f>
        <v>11007.1</v>
      </c>
      <c r="I242" s="198"/>
      <c r="J242" s="198"/>
    </row>
    <row r="243" spans="2:10" ht="39" customHeight="1">
      <c r="B243" s="129" t="s">
        <v>18</v>
      </c>
      <c r="C243" s="193" t="s">
        <v>279</v>
      </c>
      <c r="D243" s="193" t="s">
        <v>20</v>
      </c>
      <c r="E243" s="193"/>
      <c r="F243" s="144"/>
      <c r="G243" s="144"/>
      <c r="H243" s="129">
        <f>H247+H252+H244</f>
        <v>11007.1</v>
      </c>
      <c r="I243" s="118"/>
      <c r="J243" s="118"/>
    </row>
    <row r="244" spans="2:10" ht="58.5" customHeight="1">
      <c r="B244" s="130" t="s">
        <v>280</v>
      </c>
      <c r="C244" s="131" t="s">
        <v>279</v>
      </c>
      <c r="D244" s="131" t="s">
        <v>20</v>
      </c>
      <c r="E244" s="131" t="s">
        <v>89</v>
      </c>
      <c r="F244" s="132" t="s">
        <v>281</v>
      </c>
      <c r="G244" s="132"/>
      <c r="H244" s="166">
        <f>H245</f>
        <v>1674.5</v>
      </c>
      <c r="I244" s="118"/>
      <c r="J244" s="118"/>
    </row>
    <row r="245" spans="2:10" ht="28.5" customHeight="1">
      <c r="B245" s="40" t="s">
        <v>282</v>
      </c>
      <c r="C245" s="134" t="s">
        <v>279</v>
      </c>
      <c r="D245" s="134" t="s">
        <v>20</v>
      </c>
      <c r="E245" s="134" t="s">
        <v>89</v>
      </c>
      <c r="F245" s="135" t="s">
        <v>281</v>
      </c>
      <c r="G245" s="135"/>
      <c r="H245" s="198">
        <f>H246</f>
        <v>1674.5</v>
      </c>
      <c r="I245" s="118"/>
      <c r="J245" s="118"/>
    </row>
    <row r="246" spans="2:10" ht="102" customHeight="1">
      <c r="B246" s="40" t="s">
        <v>25</v>
      </c>
      <c r="C246" s="134" t="s">
        <v>279</v>
      </c>
      <c r="D246" s="134" t="s">
        <v>20</v>
      </c>
      <c r="E246" s="134" t="s">
        <v>89</v>
      </c>
      <c r="F246" s="135" t="s">
        <v>281</v>
      </c>
      <c r="G246" s="135" t="s">
        <v>26</v>
      </c>
      <c r="H246" s="198">
        <v>1674.5</v>
      </c>
      <c r="I246" s="118"/>
      <c r="J246" s="118"/>
    </row>
    <row r="247" spans="2:10" ht="49.5" customHeight="1">
      <c r="B247" s="130" t="s">
        <v>283</v>
      </c>
      <c r="C247" s="131" t="s">
        <v>279</v>
      </c>
      <c r="D247" s="131" t="s">
        <v>20</v>
      </c>
      <c r="E247" s="131" t="s">
        <v>94</v>
      </c>
      <c r="F247" s="132" t="s">
        <v>284</v>
      </c>
      <c r="G247" s="132"/>
      <c r="H247" s="133">
        <f>H248</f>
        <v>7720.400000000001</v>
      </c>
      <c r="I247" s="118"/>
      <c r="J247" s="118"/>
    </row>
    <row r="248" spans="2:10" ht="36" customHeight="1">
      <c r="B248" s="40" t="s">
        <v>218</v>
      </c>
      <c r="C248" s="134" t="s">
        <v>279</v>
      </c>
      <c r="D248" s="134" t="s">
        <v>20</v>
      </c>
      <c r="E248" s="134" t="s">
        <v>94</v>
      </c>
      <c r="F248" s="135" t="s">
        <v>284</v>
      </c>
      <c r="G248" s="135"/>
      <c r="H248" s="118">
        <f>H249+H250+H251</f>
        <v>7720.400000000001</v>
      </c>
      <c r="I248" s="118"/>
      <c r="J248" s="118"/>
    </row>
    <row r="249" spans="2:10" ht="98.25" customHeight="1">
      <c r="B249" s="40" t="s">
        <v>25</v>
      </c>
      <c r="C249" s="134" t="s">
        <v>279</v>
      </c>
      <c r="D249" s="134" t="s">
        <v>20</v>
      </c>
      <c r="E249" s="134" t="s">
        <v>94</v>
      </c>
      <c r="F249" s="135" t="s">
        <v>284</v>
      </c>
      <c r="G249" s="135" t="s">
        <v>26</v>
      </c>
      <c r="H249" s="118">
        <v>6688.39</v>
      </c>
      <c r="I249" s="118"/>
      <c r="J249" s="118"/>
    </row>
    <row r="250" spans="2:10" ht="33.75" customHeight="1">
      <c r="B250" s="40" t="s">
        <v>30</v>
      </c>
      <c r="C250" s="134" t="s">
        <v>279</v>
      </c>
      <c r="D250" s="134" t="s">
        <v>20</v>
      </c>
      <c r="E250" s="134" t="s">
        <v>94</v>
      </c>
      <c r="F250" s="135" t="s">
        <v>284</v>
      </c>
      <c r="G250" s="135" t="s">
        <v>31</v>
      </c>
      <c r="H250" s="118">
        <v>1027.01</v>
      </c>
      <c r="I250" s="118"/>
      <c r="J250" s="118"/>
    </row>
    <row r="251" spans="2:10" ht="23.25" customHeight="1">
      <c r="B251" s="40" t="s">
        <v>37</v>
      </c>
      <c r="C251" s="134" t="s">
        <v>279</v>
      </c>
      <c r="D251" s="134" t="s">
        <v>20</v>
      </c>
      <c r="E251" s="134" t="s">
        <v>94</v>
      </c>
      <c r="F251" s="135" t="s">
        <v>284</v>
      </c>
      <c r="G251" s="135" t="s">
        <v>38</v>
      </c>
      <c r="H251" s="118">
        <v>5</v>
      </c>
      <c r="I251" s="118">
        <v>1400</v>
      </c>
      <c r="J251" s="118">
        <v>1400</v>
      </c>
    </row>
    <row r="252" spans="2:10" ht="31.5">
      <c r="B252" s="130" t="s">
        <v>285</v>
      </c>
      <c r="C252" s="131" t="s">
        <v>279</v>
      </c>
      <c r="D252" s="131" t="s">
        <v>20</v>
      </c>
      <c r="E252" s="131" t="s">
        <v>94</v>
      </c>
      <c r="F252" s="132" t="s">
        <v>286</v>
      </c>
      <c r="G252" s="132"/>
      <c r="H252" s="133">
        <f>H253</f>
        <v>1612.2</v>
      </c>
      <c r="I252" s="187">
        <f>SUM(I253:I254)</f>
        <v>4782.8</v>
      </c>
      <c r="J252" s="188">
        <f>SUM(J253:J254)</f>
        <v>4782.8</v>
      </c>
    </row>
    <row r="253" spans="2:10" ht="15.75">
      <c r="B253" s="40" t="s">
        <v>287</v>
      </c>
      <c r="C253" s="134" t="s">
        <v>279</v>
      </c>
      <c r="D253" s="134" t="s">
        <v>20</v>
      </c>
      <c r="E253" s="134" t="s">
        <v>94</v>
      </c>
      <c r="F253" s="135" t="s">
        <v>286</v>
      </c>
      <c r="G253" s="135"/>
      <c r="H253" s="118">
        <f>H254+H255</f>
        <v>1612.2</v>
      </c>
      <c r="I253" s="118">
        <v>1082.4</v>
      </c>
      <c r="J253" s="118">
        <v>1082.4</v>
      </c>
    </row>
    <row r="254" spans="2:10" ht="94.5">
      <c r="B254" s="40" t="s">
        <v>25</v>
      </c>
      <c r="C254" s="134" t="s">
        <v>279</v>
      </c>
      <c r="D254" s="134" t="s">
        <v>20</v>
      </c>
      <c r="E254" s="134" t="s">
        <v>94</v>
      </c>
      <c r="F254" s="135" t="s">
        <v>286</v>
      </c>
      <c r="G254" s="135" t="s">
        <v>26</v>
      </c>
      <c r="H254" s="118">
        <v>1372.2</v>
      </c>
      <c r="I254" s="118">
        <v>3700.4</v>
      </c>
      <c r="J254" s="152">
        <v>3700.4</v>
      </c>
    </row>
    <row r="255" spans="2:10" ht="31.5">
      <c r="B255" s="40" t="s">
        <v>30</v>
      </c>
      <c r="C255" s="134" t="s">
        <v>279</v>
      </c>
      <c r="D255" s="134" t="s">
        <v>20</v>
      </c>
      <c r="E255" s="134" t="s">
        <v>94</v>
      </c>
      <c r="F255" s="135" t="s">
        <v>286</v>
      </c>
      <c r="G255" s="135" t="s">
        <v>31</v>
      </c>
      <c r="H255" s="118">
        <v>240</v>
      </c>
      <c r="I255" s="118"/>
      <c r="J255" s="152"/>
    </row>
    <row r="256" spans="2:10" ht="47.25">
      <c r="B256" s="183" t="s">
        <v>288</v>
      </c>
      <c r="C256" s="191" t="s">
        <v>289</v>
      </c>
      <c r="D256" s="191"/>
      <c r="E256" s="191"/>
      <c r="F256" s="185"/>
      <c r="G256" s="185"/>
      <c r="H256" s="186">
        <f>H257+H267</f>
        <v>37930</v>
      </c>
      <c r="I256" s="118"/>
      <c r="J256" s="152"/>
    </row>
    <row r="257" spans="2:10" ht="15.75">
      <c r="B257" s="129" t="s">
        <v>18</v>
      </c>
      <c r="C257" s="193" t="s">
        <v>289</v>
      </c>
      <c r="D257" s="193" t="s">
        <v>20</v>
      </c>
      <c r="E257" s="193"/>
      <c r="F257" s="144"/>
      <c r="G257" s="144"/>
      <c r="H257" s="129">
        <f>H258</f>
        <v>10339</v>
      </c>
      <c r="I257" s="118"/>
      <c r="J257" s="152"/>
    </row>
    <row r="258" spans="2:10" ht="31.5">
      <c r="B258" s="138" t="s">
        <v>290</v>
      </c>
      <c r="C258" s="139" t="s">
        <v>289</v>
      </c>
      <c r="D258" s="139" t="s">
        <v>20</v>
      </c>
      <c r="E258" s="139"/>
      <c r="F258" s="140" t="s">
        <v>291</v>
      </c>
      <c r="G258" s="140"/>
      <c r="H258" s="141">
        <f>H259+H264</f>
        <v>10339</v>
      </c>
      <c r="I258" s="153" t="e">
        <f>I259</f>
        <v>#REF!</v>
      </c>
      <c r="J258" s="141" t="e">
        <f>J259</f>
        <v>#REF!</v>
      </c>
    </row>
    <row r="259" spans="2:10" ht="47.25">
      <c r="B259" s="130" t="s">
        <v>283</v>
      </c>
      <c r="C259" s="131" t="s">
        <v>289</v>
      </c>
      <c r="D259" s="131" t="s">
        <v>20</v>
      </c>
      <c r="E259" s="131" t="s">
        <v>179</v>
      </c>
      <c r="F259" s="132" t="s">
        <v>292</v>
      </c>
      <c r="G259" s="132"/>
      <c r="H259" s="133">
        <f>H260</f>
        <v>9819</v>
      </c>
      <c r="I259" s="187" t="e">
        <f>I260+I265+#REF!+#REF!</f>
        <v>#REF!</v>
      </c>
      <c r="J259" s="188" t="e">
        <f>J260+J265+#REF!+#REF!</f>
        <v>#REF!</v>
      </c>
    </row>
    <row r="260" spans="2:10" ht="31.5">
      <c r="B260" s="40" t="s">
        <v>218</v>
      </c>
      <c r="C260" s="134" t="s">
        <v>289</v>
      </c>
      <c r="D260" s="134" t="s">
        <v>20</v>
      </c>
      <c r="E260" s="134" t="s">
        <v>179</v>
      </c>
      <c r="F260" s="135" t="s">
        <v>292</v>
      </c>
      <c r="G260" s="135"/>
      <c r="H260" s="118">
        <f>H261+H262+H263</f>
        <v>9819</v>
      </c>
      <c r="I260" s="118">
        <v>8230.1</v>
      </c>
      <c r="J260" s="118">
        <v>8147.8</v>
      </c>
    </row>
    <row r="261" spans="2:10" ht="94.5">
      <c r="B261" s="40" t="s">
        <v>25</v>
      </c>
      <c r="C261" s="134" t="s">
        <v>289</v>
      </c>
      <c r="D261" s="134" t="s">
        <v>20</v>
      </c>
      <c r="E261" s="134" t="s">
        <v>179</v>
      </c>
      <c r="F261" s="135" t="s">
        <v>292</v>
      </c>
      <c r="G261" s="135" t="s">
        <v>26</v>
      </c>
      <c r="H261" s="118">
        <v>8821.92</v>
      </c>
      <c r="I261" s="118"/>
      <c r="J261" s="118"/>
    </row>
    <row r="262" spans="2:10" ht="31.5">
      <c r="B262" s="40" t="s">
        <v>30</v>
      </c>
      <c r="C262" s="134" t="s">
        <v>289</v>
      </c>
      <c r="D262" s="134" t="s">
        <v>20</v>
      </c>
      <c r="E262" s="134" t="s">
        <v>179</v>
      </c>
      <c r="F262" s="135" t="s">
        <v>292</v>
      </c>
      <c r="G262" s="135" t="s">
        <v>31</v>
      </c>
      <c r="H262" s="118">
        <v>992.08</v>
      </c>
      <c r="I262" s="118"/>
      <c r="J262" s="118"/>
    </row>
    <row r="263" spans="2:10" ht="15.75">
      <c r="B263" s="40" t="s">
        <v>37</v>
      </c>
      <c r="C263" s="134" t="s">
        <v>289</v>
      </c>
      <c r="D263" s="134" t="s">
        <v>20</v>
      </c>
      <c r="E263" s="134" t="s">
        <v>179</v>
      </c>
      <c r="F263" s="135" t="s">
        <v>292</v>
      </c>
      <c r="G263" s="135" t="s">
        <v>38</v>
      </c>
      <c r="H263" s="118">
        <v>5</v>
      </c>
      <c r="I263" s="118"/>
      <c r="J263" s="118"/>
    </row>
    <row r="264" spans="2:10" ht="31.5">
      <c r="B264" s="130" t="s">
        <v>293</v>
      </c>
      <c r="C264" s="131" t="s">
        <v>289</v>
      </c>
      <c r="D264" s="131" t="s">
        <v>20</v>
      </c>
      <c r="E264" s="131" t="s">
        <v>179</v>
      </c>
      <c r="F264" s="132" t="s">
        <v>294</v>
      </c>
      <c r="G264" s="132"/>
      <c r="H264" s="133">
        <f>H265</f>
        <v>520</v>
      </c>
      <c r="I264" s="118"/>
      <c r="J264" s="118"/>
    </row>
    <row r="265" spans="2:10" ht="47.25">
      <c r="B265" s="40" t="s">
        <v>295</v>
      </c>
      <c r="C265" s="134" t="s">
        <v>289</v>
      </c>
      <c r="D265" s="134" t="s">
        <v>20</v>
      </c>
      <c r="E265" s="134" t="s">
        <v>179</v>
      </c>
      <c r="F265" s="135" t="s">
        <v>294</v>
      </c>
      <c r="G265" s="135"/>
      <c r="H265" s="118">
        <f>H266</f>
        <v>520</v>
      </c>
      <c r="I265" s="118">
        <v>500</v>
      </c>
      <c r="J265" s="118">
        <v>400</v>
      </c>
    </row>
    <row r="266" spans="2:10" ht="31.5">
      <c r="B266" s="40" t="s">
        <v>30</v>
      </c>
      <c r="C266" s="134" t="s">
        <v>289</v>
      </c>
      <c r="D266" s="134" t="s">
        <v>20</v>
      </c>
      <c r="E266" s="134" t="s">
        <v>179</v>
      </c>
      <c r="F266" s="135" t="s">
        <v>294</v>
      </c>
      <c r="G266" s="135" t="s">
        <v>31</v>
      </c>
      <c r="H266" s="118">
        <v>520</v>
      </c>
      <c r="I266" s="118"/>
      <c r="J266" s="118"/>
    </row>
    <row r="267" spans="2:10" ht="15.75">
      <c r="B267" s="141" t="s">
        <v>296</v>
      </c>
      <c r="C267" s="206" t="s">
        <v>289</v>
      </c>
      <c r="D267" s="206"/>
      <c r="E267" s="206"/>
      <c r="F267" s="140" t="s">
        <v>297</v>
      </c>
      <c r="G267" s="140"/>
      <c r="H267" s="141">
        <f>H270+H272+H277+H268</f>
        <v>27591</v>
      </c>
      <c r="I267" s="141" t="e">
        <f>#REF!+I277</f>
        <v>#REF!</v>
      </c>
      <c r="J267" s="141" t="e">
        <f>#REF!+J277</f>
        <v>#REF!</v>
      </c>
    </row>
    <row r="268" spans="2:10" ht="78.75">
      <c r="B268" s="207" t="s">
        <v>298</v>
      </c>
      <c r="C268" s="208" t="s">
        <v>289</v>
      </c>
      <c r="D268" s="208" t="s">
        <v>20</v>
      </c>
      <c r="E268" s="208" t="s">
        <v>33</v>
      </c>
      <c r="F268" s="209" t="s">
        <v>299</v>
      </c>
      <c r="G268" s="209"/>
      <c r="H268" s="210">
        <f>H269</f>
        <v>181.9</v>
      </c>
      <c r="I268" s="141"/>
      <c r="J268" s="141"/>
    </row>
    <row r="269" spans="2:10" ht="31.5">
      <c r="B269" s="16" t="s">
        <v>30</v>
      </c>
      <c r="C269" s="211" t="s">
        <v>289</v>
      </c>
      <c r="D269" s="211" t="s">
        <v>20</v>
      </c>
      <c r="E269" s="211" t="s">
        <v>33</v>
      </c>
      <c r="F269" s="212" t="s">
        <v>299</v>
      </c>
      <c r="G269" s="212" t="s">
        <v>31</v>
      </c>
      <c r="H269" s="213">
        <v>181.9</v>
      </c>
      <c r="I269" s="141"/>
      <c r="J269" s="141"/>
    </row>
    <row r="270" spans="2:10" ht="55.5" customHeight="1">
      <c r="B270" s="49" t="s">
        <v>300</v>
      </c>
      <c r="C270" s="136" t="s">
        <v>289</v>
      </c>
      <c r="D270" s="136" t="s">
        <v>20</v>
      </c>
      <c r="E270" s="136" t="s">
        <v>33</v>
      </c>
      <c r="F270" s="137" t="s">
        <v>297</v>
      </c>
      <c r="G270" s="137"/>
      <c r="H270" s="43">
        <f>H271</f>
        <v>5000</v>
      </c>
      <c r="I270" s="118">
        <v>500</v>
      </c>
      <c r="J270" s="118">
        <v>500</v>
      </c>
    </row>
    <row r="271" spans="2:10" ht="15.75">
      <c r="B271" s="40" t="s">
        <v>37</v>
      </c>
      <c r="C271" s="134" t="s">
        <v>289</v>
      </c>
      <c r="D271" s="134" t="s">
        <v>20</v>
      </c>
      <c r="E271" s="134" t="s">
        <v>33</v>
      </c>
      <c r="F271" s="135" t="s">
        <v>297</v>
      </c>
      <c r="G271" s="135" t="s">
        <v>38</v>
      </c>
      <c r="H271" s="118">
        <v>5000</v>
      </c>
      <c r="I271" s="118"/>
      <c r="J271" s="118"/>
    </row>
    <row r="272" spans="2:10" ht="15.75">
      <c r="B272" s="162" t="s">
        <v>301</v>
      </c>
      <c r="C272" s="163" t="s">
        <v>289</v>
      </c>
      <c r="D272" s="163" t="s">
        <v>20</v>
      </c>
      <c r="E272" s="163" t="s">
        <v>251</v>
      </c>
      <c r="F272" s="137" t="s">
        <v>302</v>
      </c>
      <c r="G272" s="137"/>
      <c r="H272" s="43">
        <f>H273+H275</f>
        <v>6000</v>
      </c>
      <c r="I272" s="118">
        <v>3000</v>
      </c>
      <c r="J272" s="118">
        <v>3000</v>
      </c>
    </row>
    <row r="273" spans="2:10" ht="31.5">
      <c r="B273" s="162" t="s">
        <v>303</v>
      </c>
      <c r="C273" s="163" t="s">
        <v>289</v>
      </c>
      <c r="D273" s="163" t="s">
        <v>20</v>
      </c>
      <c r="E273" s="163" t="s">
        <v>251</v>
      </c>
      <c r="F273" s="137" t="s">
        <v>304</v>
      </c>
      <c r="G273" s="137"/>
      <c r="H273" s="43">
        <f>H274</f>
        <v>5000</v>
      </c>
      <c r="I273" s="118"/>
      <c r="J273" s="118"/>
    </row>
    <row r="274" spans="2:10" ht="15.75">
      <c r="B274" s="176" t="s">
        <v>37</v>
      </c>
      <c r="C274" s="177" t="s">
        <v>289</v>
      </c>
      <c r="D274" s="177" t="s">
        <v>20</v>
      </c>
      <c r="E274" s="177" t="s">
        <v>251</v>
      </c>
      <c r="F274" s="135" t="s">
        <v>304</v>
      </c>
      <c r="G274" s="135" t="s">
        <v>38</v>
      </c>
      <c r="H274" s="118">
        <v>5000</v>
      </c>
      <c r="I274" s="118"/>
      <c r="J274" s="118"/>
    </row>
    <row r="275" spans="2:10" ht="78.75">
      <c r="B275" s="49" t="s">
        <v>305</v>
      </c>
      <c r="C275" s="136" t="s">
        <v>289</v>
      </c>
      <c r="D275" s="136" t="s">
        <v>20</v>
      </c>
      <c r="E275" s="136" t="s">
        <v>251</v>
      </c>
      <c r="F275" s="137" t="s">
        <v>306</v>
      </c>
      <c r="G275" s="137"/>
      <c r="H275" s="43">
        <f>H276</f>
        <v>1000</v>
      </c>
      <c r="I275" s="118">
        <v>500</v>
      </c>
      <c r="J275" s="118">
        <v>500</v>
      </c>
    </row>
    <row r="276" spans="2:10" ht="15.75">
      <c r="B276" s="40" t="s">
        <v>37</v>
      </c>
      <c r="C276" s="134" t="s">
        <v>289</v>
      </c>
      <c r="D276" s="134" t="s">
        <v>20</v>
      </c>
      <c r="E276" s="134" t="s">
        <v>251</v>
      </c>
      <c r="F276" s="135" t="s">
        <v>306</v>
      </c>
      <c r="G276" s="135" t="s">
        <v>38</v>
      </c>
      <c r="H276" s="118">
        <v>1000</v>
      </c>
      <c r="I276" s="118"/>
      <c r="J276" s="118"/>
    </row>
    <row r="277" spans="2:10" ht="47.25">
      <c r="B277" s="49" t="s">
        <v>307</v>
      </c>
      <c r="C277" s="136" t="s">
        <v>289</v>
      </c>
      <c r="D277" s="136" t="s">
        <v>22</v>
      </c>
      <c r="E277" s="136" t="s">
        <v>186</v>
      </c>
      <c r="F277" s="137" t="s">
        <v>308</v>
      </c>
      <c r="G277" s="137"/>
      <c r="H277" s="43">
        <f>H278</f>
        <v>16409.1</v>
      </c>
      <c r="I277" s="188">
        <f>I278</f>
        <v>11338.54</v>
      </c>
      <c r="J277" s="188">
        <f>J278</f>
        <v>10709.16</v>
      </c>
    </row>
    <row r="278" spans="2:10" ht="31.5">
      <c r="B278" s="40" t="s">
        <v>309</v>
      </c>
      <c r="C278" s="134" t="s">
        <v>289</v>
      </c>
      <c r="D278" s="134" t="s">
        <v>22</v>
      </c>
      <c r="E278" s="134" t="s">
        <v>186</v>
      </c>
      <c r="F278" s="135" t="s">
        <v>308</v>
      </c>
      <c r="G278" s="135" t="s">
        <v>310</v>
      </c>
      <c r="H278" s="118">
        <f>16296+113.1</f>
        <v>16409.1</v>
      </c>
      <c r="I278" s="118">
        <v>11338.54</v>
      </c>
      <c r="J278" s="118">
        <f>16802.98-6093.82</f>
        <v>10709.16</v>
      </c>
    </row>
    <row r="279" spans="2:10" ht="15.75">
      <c r="B279" s="214" t="s">
        <v>311</v>
      </c>
      <c r="C279" s="215"/>
      <c r="D279" s="215"/>
      <c r="E279" s="215"/>
      <c r="F279" s="216"/>
      <c r="G279" s="216"/>
      <c r="H279" s="217">
        <f>H13+H156+H173+H181+H219+H242+H256+H167</f>
        <v>838571.35</v>
      </c>
      <c r="I279" s="217" t="e">
        <f>I267+I221+#REF!+#REF!+#REF!+I183+#REF!+#REF!+I258</f>
        <v>#REF!</v>
      </c>
      <c r="J279" s="217" t="e">
        <f>J267+J221+#REF!+#REF!+#REF!+J183+#REF!+#REF!+J258</f>
        <v>#REF!</v>
      </c>
    </row>
    <row r="281" ht="12.75">
      <c r="I281" s="47" t="e">
        <f>I267+I258+#REF!+I221+#REF!+#REF!+#REF!+I183+#REF!</f>
        <v>#REF!</v>
      </c>
    </row>
  </sheetData>
  <sheetProtection/>
  <mergeCells count="15">
    <mergeCell ref="B6:J6"/>
    <mergeCell ref="F7:J7"/>
    <mergeCell ref="I2:J2"/>
    <mergeCell ref="B3:H3"/>
    <mergeCell ref="B4:J4"/>
    <mergeCell ref="B5:J5"/>
    <mergeCell ref="B9:J9"/>
    <mergeCell ref="G10:H10"/>
    <mergeCell ref="B11:B12"/>
    <mergeCell ref="C11:C12"/>
    <mergeCell ref="D11:D12"/>
    <mergeCell ref="E11:E12"/>
    <mergeCell ref="F11:F12"/>
    <mergeCell ref="G11:G12"/>
    <mergeCell ref="H11:J11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M281"/>
  <sheetViews>
    <sheetView zoomScalePageLayoutView="0" workbookViewId="0" topLeftCell="A1">
      <selection activeCell="M17" sqref="M17"/>
    </sheetView>
  </sheetViews>
  <sheetFormatPr defaultColWidth="9.140625" defaultRowHeight="12.75"/>
  <cols>
    <col min="1" max="1" width="0.71875" style="0" customWidth="1"/>
    <col min="2" max="2" width="46.140625" style="0" customWidth="1"/>
    <col min="3" max="4" width="8.140625" style="119" customWidth="1"/>
    <col min="5" max="5" width="7.421875" style="119" customWidth="1"/>
    <col min="6" max="6" width="12.7109375" style="120" customWidth="1"/>
    <col min="7" max="7" width="8.140625" style="120" customWidth="1"/>
    <col min="8" max="8" width="12.140625" style="0" customWidth="1"/>
    <col min="9" max="9" width="12.140625" style="0" hidden="1" customWidth="1"/>
    <col min="10" max="10" width="1.57421875" style="0" hidden="1" customWidth="1"/>
    <col min="11" max="11" width="8.8515625" style="0" hidden="1" customWidth="1"/>
    <col min="12" max="12" width="12.140625" style="0" customWidth="1"/>
    <col min="14" max="14" width="11.28125" style="0" customWidth="1"/>
  </cols>
  <sheetData>
    <row r="2" spans="9:10" ht="12.75">
      <c r="I2" s="247" t="s">
        <v>2</v>
      </c>
      <c r="J2" s="247"/>
    </row>
    <row r="3" spans="2:12" ht="12.75">
      <c r="B3" s="245" t="s">
        <v>312</v>
      </c>
      <c r="C3" s="245"/>
      <c r="D3" s="245"/>
      <c r="E3" s="245"/>
      <c r="F3" s="303"/>
      <c r="G3" s="303"/>
      <c r="H3" s="245"/>
      <c r="I3" s="251"/>
      <c r="J3" s="251"/>
      <c r="K3" s="251"/>
      <c r="L3" s="251"/>
    </row>
    <row r="4" spans="2:12" ht="12.75">
      <c r="B4" s="247" t="s">
        <v>606</v>
      </c>
      <c r="C4" s="247"/>
      <c r="D4" s="247"/>
      <c r="E4" s="247"/>
      <c r="F4" s="251"/>
      <c r="G4" s="251"/>
      <c r="H4" s="251"/>
      <c r="I4" s="251"/>
      <c r="J4" s="251"/>
      <c r="K4" s="251"/>
      <c r="L4" s="251"/>
    </row>
    <row r="5" spans="2:12" ht="12.75">
      <c r="B5" s="247" t="s">
        <v>428</v>
      </c>
      <c r="C5" s="247"/>
      <c r="D5" s="247"/>
      <c r="E5" s="247"/>
      <c r="F5" s="247"/>
      <c r="G5" s="247"/>
      <c r="H5" s="247"/>
      <c r="I5" s="247"/>
      <c r="J5" s="247"/>
      <c r="K5" s="251"/>
      <c r="L5" s="251"/>
    </row>
    <row r="6" spans="2:12" ht="12.75">
      <c r="B6" s="242" t="s">
        <v>4</v>
      </c>
      <c r="C6" s="247"/>
      <c r="D6" s="247"/>
      <c r="E6" s="247"/>
      <c r="F6" s="251"/>
      <c r="G6" s="251"/>
      <c r="H6" s="251"/>
      <c r="I6" s="251"/>
      <c r="J6" s="251"/>
      <c r="K6" s="251"/>
      <c r="L6" s="251"/>
    </row>
    <row r="7" spans="6:12" ht="12.75">
      <c r="F7" s="247" t="s">
        <v>625</v>
      </c>
      <c r="G7" s="247"/>
      <c r="H7" s="247"/>
      <c r="I7" s="247"/>
      <c r="J7" s="247"/>
      <c r="K7" s="251"/>
      <c r="L7" s="251"/>
    </row>
    <row r="8" spans="6:12" ht="12.75">
      <c r="F8" s="37"/>
      <c r="G8" s="37"/>
      <c r="H8" s="37"/>
      <c r="I8" s="37"/>
      <c r="J8" s="37"/>
      <c r="L8" s="37"/>
    </row>
    <row r="9" spans="2:12" ht="36" customHeight="1">
      <c r="B9" s="296" t="s">
        <v>313</v>
      </c>
      <c r="C9" s="296"/>
      <c r="D9" s="296"/>
      <c r="E9" s="296"/>
      <c r="F9" s="296"/>
      <c r="G9" s="296"/>
      <c r="H9" s="296"/>
      <c r="I9" s="296"/>
      <c r="J9" s="296"/>
      <c r="K9" s="251"/>
      <c r="L9" s="251"/>
    </row>
    <row r="10" spans="7:10" ht="12.75">
      <c r="G10" s="297" t="s">
        <v>6</v>
      </c>
      <c r="H10" s="304"/>
      <c r="J10" t="s">
        <v>7</v>
      </c>
    </row>
    <row r="11" spans="2:12" ht="15.75">
      <c r="B11" s="298" t="s">
        <v>8</v>
      </c>
      <c r="C11" s="299" t="s">
        <v>9</v>
      </c>
      <c r="D11" s="301" t="s">
        <v>10</v>
      </c>
      <c r="E11" s="299" t="s">
        <v>11</v>
      </c>
      <c r="F11" s="299" t="s">
        <v>12</v>
      </c>
      <c r="G11" s="299" t="s">
        <v>13</v>
      </c>
      <c r="H11" s="298" t="s">
        <v>477</v>
      </c>
      <c r="I11" s="298"/>
      <c r="J11" s="298"/>
      <c r="K11" s="298"/>
      <c r="L11" s="298"/>
    </row>
    <row r="12" spans="2:12" ht="48.75" customHeight="1">
      <c r="B12" s="298"/>
      <c r="C12" s="300"/>
      <c r="D12" s="302"/>
      <c r="E12" s="300"/>
      <c r="F12" s="300"/>
      <c r="G12" s="300"/>
      <c r="H12" s="218" t="s">
        <v>524</v>
      </c>
      <c r="I12" s="218" t="s">
        <v>15</v>
      </c>
      <c r="J12" s="218" t="s">
        <v>16</v>
      </c>
      <c r="L12" s="218" t="s">
        <v>525</v>
      </c>
    </row>
    <row r="13" spans="2:12" ht="48.75" customHeight="1">
      <c r="B13" s="122" t="s">
        <v>17</v>
      </c>
      <c r="C13" s="123">
        <v>211</v>
      </c>
      <c r="D13" s="124"/>
      <c r="E13" s="123"/>
      <c r="F13" s="123"/>
      <c r="G13" s="123"/>
      <c r="H13" s="125">
        <f>H14+H97+H84+H61+H53+H150</f>
        <v>224387.16999999998</v>
      </c>
      <c r="I13" s="118"/>
      <c r="J13" s="118"/>
      <c r="L13" s="125">
        <f>L14+L97+L84+L61+L53+L150</f>
        <v>209783.58</v>
      </c>
    </row>
    <row r="14" spans="2:12" ht="48.75" customHeight="1">
      <c r="B14" s="126" t="s">
        <v>18</v>
      </c>
      <c r="C14" s="127" t="s">
        <v>19</v>
      </c>
      <c r="D14" s="128" t="s">
        <v>20</v>
      </c>
      <c r="E14" s="127"/>
      <c r="F14" s="127"/>
      <c r="G14" s="127"/>
      <c r="H14" s="129">
        <f>H15+H18+H22</f>
        <v>63222.7</v>
      </c>
      <c r="I14" s="118"/>
      <c r="J14" s="118"/>
      <c r="L14" s="129">
        <f>L15+L18+L22</f>
        <v>63242.5</v>
      </c>
    </row>
    <row r="15" spans="2:12" ht="71.25" customHeight="1">
      <c r="B15" s="130" t="s">
        <v>21</v>
      </c>
      <c r="C15" s="131" t="s">
        <v>19</v>
      </c>
      <c r="D15" s="131" t="s">
        <v>20</v>
      </c>
      <c r="E15" s="131" t="s">
        <v>22</v>
      </c>
      <c r="F15" s="132" t="s">
        <v>23</v>
      </c>
      <c r="G15" s="132"/>
      <c r="H15" s="133">
        <f>H16</f>
        <v>1620</v>
      </c>
      <c r="I15" s="118">
        <v>26319.47</v>
      </c>
      <c r="J15" s="118">
        <v>26319.47</v>
      </c>
      <c r="L15" s="133">
        <f>L16</f>
        <v>1620</v>
      </c>
    </row>
    <row r="16" spans="2:12" ht="49.5" customHeight="1">
      <c r="B16" s="40" t="s">
        <v>24</v>
      </c>
      <c r="C16" s="134" t="s">
        <v>19</v>
      </c>
      <c r="D16" s="134" t="s">
        <v>20</v>
      </c>
      <c r="E16" s="134" t="s">
        <v>22</v>
      </c>
      <c r="F16" s="135" t="s">
        <v>23</v>
      </c>
      <c r="G16" s="135"/>
      <c r="H16" s="118">
        <f>H17</f>
        <v>1620</v>
      </c>
      <c r="I16" s="118">
        <v>11309.52</v>
      </c>
      <c r="J16" s="118">
        <v>11309.52</v>
      </c>
      <c r="L16" s="118">
        <f>L17</f>
        <v>1620</v>
      </c>
    </row>
    <row r="17" spans="2:12" ht="99.75" customHeight="1">
      <c r="B17" s="40" t="s">
        <v>25</v>
      </c>
      <c r="C17" s="134" t="s">
        <v>19</v>
      </c>
      <c r="D17" s="134" t="s">
        <v>20</v>
      </c>
      <c r="E17" s="134" t="s">
        <v>22</v>
      </c>
      <c r="F17" s="135" t="s">
        <v>23</v>
      </c>
      <c r="G17" s="135" t="s">
        <v>26</v>
      </c>
      <c r="H17" s="118">
        <v>1620</v>
      </c>
      <c r="I17" s="118">
        <v>1548.48</v>
      </c>
      <c r="J17" s="118">
        <v>1548.48</v>
      </c>
      <c r="L17" s="118">
        <v>1620</v>
      </c>
    </row>
    <row r="18" spans="2:12" ht="65.25" customHeight="1">
      <c r="B18" s="130" t="s">
        <v>27</v>
      </c>
      <c r="C18" s="131" t="s">
        <v>19</v>
      </c>
      <c r="D18" s="131" t="s">
        <v>20</v>
      </c>
      <c r="E18" s="131" t="s">
        <v>22</v>
      </c>
      <c r="F18" s="132" t="s">
        <v>28</v>
      </c>
      <c r="G18" s="132"/>
      <c r="H18" s="133">
        <f>H19</f>
        <v>55770.1</v>
      </c>
      <c r="I18" s="118"/>
      <c r="J18" s="118"/>
      <c r="L18" s="133">
        <f>L19</f>
        <v>55770.1</v>
      </c>
    </row>
    <row r="19" spans="2:12" ht="55.5" customHeight="1">
      <c r="B19" s="49" t="s">
        <v>29</v>
      </c>
      <c r="C19" s="136" t="s">
        <v>19</v>
      </c>
      <c r="D19" s="136" t="s">
        <v>20</v>
      </c>
      <c r="E19" s="136" t="s">
        <v>22</v>
      </c>
      <c r="F19" s="137" t="s">
        <v>28</v>
      </c>
      <c r="G19" s="137"/>
      <c r="H19" s="43">
        <f>H20+H21</f>
        <v>55770.1</v>
      </c>
      <c r="I19" s="118"/>
      <c r="J19" s="118"/>
      <c r="L19" s="43">
        <f>L20+L21</f>
        <v>55770.1</v>
      </c>
    </row>
    <row r="20" spans="2:12" ht="94.5">
      <c r="B20" s="40" t="s">
        <v>25</v>
      </c>
      <c r="C20" s="134" t="s">
        <v>19</v>
      </c>
      <c r="D20" s="134" t="s">
        <v>20</v>
      </c>
      <c r="E20" s="134" t="s">
        <v>22</v>
      </c>
      <c r="F20" s="135" t="s">
        <v>28</v>
      </c>
      <c r="G20" s="135" t="s">
        <v>26</v>
      </c>
      <c r="H20" s="118">
        <v>50530.13</v>
      </c>
      <c r="I20" s="118"/>
      <c r="J20" s="118"/>
      <c r="L20" s="118">
        <v>50530.13</v>
      </c>
    </row>
    <row r="21" spans="2:12" ht="31.5">
      <c r="B21" s="40" t="s">
        <v>30</v>
      </c>
      <c r="C21" s="134" t="s">
        <v>19</v>
      </c>
      <c r="D21" s="134" t="s">
        <v>20</v>
      </c>
      <c r="E21" s="134" t="s">
        <v>22</v>
      </c>
      <c r="F21" s="135" t="s">
        <v>28</v>
      </c>
      <c r="G21" s="135" t="s">
        <v>31</v>
      </c>
      <c r="H21" s="118">
        <v>5239.97</v>
      </c>
      <c r="I21" s="118"/>
      <c r="J21" s="118"/>
      <c r="L21" s="118">
        <v>5239.97</v>
      </c>
    </row>
    <row r="22" spans="2:12" ht="15.75">
      <c r="B22" s="49" t="s">
        <v>32</v>
      </c>
      <c r="C22" s="136" t="s">
        <v>19</v>
      </c>
      <c r="D22" s="136" t="s">
        <v>20</v>
      </c>
      <c r="E22" s="136" t="s">
        <v>33</v>
      </c>
      <c r="F22" s="137"/>
      <c r="G22" s="137"/>
      <c r="H22" s="43">
        <f>H23+H26+H30+H33+H37+H42+H45+H48+H51</f>
        <v>5832.6</v>
      </c>
      <c r="I22" s="118"/>
      <c r="J22" s="118"/>
      <c r="L22" s="43">
        <f>L23+L26+L30+L33+L37+L42+L45+L48+L51</f>
        <v>5852.4</v>
      </c>
    </row>
    <row r="23" spans="2:12" ht="68.25" customHeight="1">
      <c r="B23" s="130" t="s">
        <v>34</v>
      </c>
      <c r="C23" s="131" t="s">
        <v>19</v>
      </c>
      <c r="D23" s="131" t="s">
        <v>20</v>
      </c>
      <c r="E23" s="131" t="s">
        <v>33</v>
      </c>
      <c r="F23" s="132" t="s">
        <v>35</v>
      </c>
      <c r="G23" s="132"/>
      <c r="H23" s="133">
        <f>H24</f>
        <v>250</v>
      </c>
      <c r="I23" s="118"/>
      <c r="J23" s="118"/>
      <c r="L23" s="133">
        <f>L24</f>
        <v>250</v>
      </c>
    </row>
    <row r="24" spans="2:12" ht="48.75" customHeight="1">
      <c r="B24" s="49" t="s">
        <v>36</v>
      </c>
      <c r="C24" s="136" t="s">
        <v>19</v>
      </c>
      <c r="D24" s="136" t="s">
        <v>20</v>
      </c>
      <c r="E24" s="136" t="s">
        <v>33</v>
      </c>
      <c r="F24" s="137" t="s">
        <v>35</v>
      </c>
      <c r="G24" s="137"/>
      <c r="H24" s="43">
        <f>H25</f>
        <v>250</v>
      </c>
      <c r="I24" s="118"/>
      <c r="J24" s="118"/>
      <c r="L24" s="43">
        <f>L25</f>
        <v>250</v>
      </c>
    </row>
    <row r="25" spans="2:12" ht="15.75">
      <c r="B25" s="40" t="s">
        <v>37</v>
      </c>
      <c r="C25" s="134" t="s">
        <v>19</v>
      </c>
      <c r="D25" s="134" t="s">
        <v>20</v>
      </c>
      <c r="E25" s="134" t="s">
        <v>33</v>
      </c>
      <c r="F25" s="135" t="s">
        <v>35</v>
      </c>
      <c r="G25" s="135" t="s">
        <v>38</v>
      </c>
      <c r="H25" s="118">
        <v>250</v>
      </c>
      <c r="I25" s="118"/>
      <c r="J25" s="118"/>
      <c r="L25" s="118">
        <v>250</v>
      </c>
    </row>
    <row r="26" spans="2:12" ht="51" customHeight="1">
      <c r="B26" s="130" t="s">
        <v>39</v>
      </c>
      <c r="C26" s="131" t="s">
        <v>19</v>
      </c>
      <c r="D26" s="131" t="s">
        <v>20</v>
      </c>
      <c r="E26" s="131" t="s">
        <v>33</v>
      </c>
      <c r="F26" s="132" t="s">
        <v>40</v>
      </c>
      <c r="G26" s="132"/>
      <c r="H26" s="133">
        <f>H27</f>
        <v>811</v>
      </c>
      <c r="I26" s="118"/>
      <c r="J26" s="118"/>
      <c r="L26" s="133">
        <f>L27</f>
        <v>818</v>
      </c>
    </row>
    <row r="27" spans="2:12" ht="90" customHeight="1">
      <c r="B27" s="40" t="s">
        <v>41</v>
      </c>
      <c r="C27" s="134" t="s">
        <v>19</v>
      </c>
      <c r="D27" s="134" t="s">
        <v>20</v>
      </c>
      <c r="E27" s="134" t="s">
        <v>33</v>
      </c>
      <c r="F27" s="135" t="s">
        <v>40</v>
      </c>
      <c r="G27" s="135"/>
      <c r="H27" s="118">
        <f>H28+H29</f>
        <v>811</v>
      </c>
      <c r="I27" s="118"/>
      <c r="J27" s="118"/>
      <c r="L27" s="118">
        <f>L28+L29</f>
        <v>818</v>
      </c>
    </row>
    <row r="28" spans="2:12" ht="94.5">
      <c r="B28" s="40" t="s">
        <v>25</v>
      </c>
      <c r="C28" s="134" t="s">
        <v>19</v>
      </c>
      <c r="D28" s="134" t="s">
        <v>20</v>
      </c>
      <c r="E28" s="134" t="s">
        <v>33</v>
      </c>
      <c r="F28" s="135" t="s">
        <v>40</v>
      </c>
      <c r="G28" s="135" t="s">
        <v>26</v>
      </c>
      <c r="H28" s="118">
        <f>547+14</f>
        <v>561</v>
      </c>
      <c r="I28" s="118"/>
      <c r="J28" s="118"/>
      <c r="L28" s="118">
        <f>547+21</f>
        <v>568</v>
      </c>
    </row>
    <row r="29" spans="2:12" ht="31.5">
      <c r="B29" s="40" t="s">
        <v>30</v>
      </c>
      <c r="C29" s="134" t="s">
        <v>19</v>
      </c>
      <c r="D29" s="134" t="s">
        <v>20</v>
      </c>
      <c r="E29" s="134" t="s">
        <v>33</v>
      </c>
      <c r="F29" s="135" t="s">
        <v>40</v>
      </c>
      <c r="G29" s="135" t="s">
        <v>31</v>
      </c>
      <c r="H29" s="118">
        <v>250</v>
      </c>
      <c r="I29" s="118"/>
      <c r="J29" s="118"/>
      <c r="L29" s="118">
        <v>250</v>
      </c>
    </row>
    <row r="30" spans="2:12" ht="51.75" customHeight="1">
      <c r="B30" s="130" t="s">
        <v>42</v>
      </c>
      <c r="C30" s="131" t="s">
        <v>19</v>
      </c>
      <c r="D30" s="131" t="s">
        <v>20</v>
      </c>
      <c r="E30" s="131" t="s">
        <v>33</v>
      </c>
      <c r="F30" s="132" t="s">
        <v>43</v>
      </c>
      <c r="G30" s="132"/>
      <c r="H30" s="133">
        <f>H31</f>
        <v>100</v>
      </c>
      <c r="I30" s="118"/>
      <c r="J30" s="118"/>
      <c r="L30" s="133">
        <f>L31</f>
        <v>100</v>
      </c>
    </row>
    <row r="31" spans="2:12" ht="47.25">
      <c r="B31" s="49" t="s">
        <v>44</v>
      </c>
      <c r="C31" s="136" t="s">
        <v>19</v>
      </c>
      <c r="D31" s="136" t="s">
        <v>20</v>
      </c>
      <c r="E31" s="136" t="s">
        <v>33</v>
      </c>
      <c r="F31" s="137" t="s">
        <v>43</v>
      </c>
      <c r="G31" s="137"/>
      <c r="H31" s="43">
        <f>H32</f>
        <v>100</v>
      </c>
      <c r="I31" s="118"/>
      <c r="J31" s="118"/>
      <c r="L31" s="43">
        <f>L32</f>
        <v>100</v>
      </c>
    </row>
    <row r="32" spans="2:12" ht="31.5">
      <c r="B32" s="40" t="s">
        <v>30</v>
      </c>
      <c r="C32" s="134" t="s">
        <v>19</v>
      </c>
      <c r="D32" s="134" t="s">
        <v>20</v>
      </c>
      <c r="E32" s="134" t="s">
        <v>33</v>
      </c>
      <c r="F32" s="135" t="s">
        <v>43</v>
      </c>
      <c r="G32" s="135" t="s">
        <v>31</v>
      </c>
      <c r="H32" s="118">
        <v>100</v>
      </c>
      <c r="I32" s="118"/>
      <c r="J32" s="118"/>
      <c r="L32" s="118">
        <v>100</v>
      </c>
    </row>
    <row r="33" spans="2:12" ht="31.5">
      <c r="B33" s="138" t="s">
        <v>45</v>
      </c>
      <c r="C33" s="139" t="s">
        <v>19</v>
      </c>
      <c r="D33" s="139" t="s">
        <v>20</v>
      </c>
      <c r="E33" s="139" t="s">
        <v>33</v>
      </c>
      <c r="F33" s="140" t="s">
        <v>46</v>
      </c>
      <c r="G33" s="140"/>
      <c r="H33" s="141">
        <f>H34</f>
        <v>827.9</v>
      </c>
      <c r="I33" s="118"/>
      <c r="J33" s="118"/>
      <c r="L33" s="141">
        <f>L34</f>
        <v>840.7</v>
      </c>
    </row>
    <row r="34" spans="2:12" ht="67.5" customHeight="1">
      <c r="B34" s="49" t="s">
        <v>47</v>
      </c>
      <c r="C34" s="136" t="s">
        <v>19</v>
      </c>
      <c r="D34" s="136" t="s">
        <v>20</v>
      </c>
      <c r="E34" s="136" t="s">
        <v>33</v>
      </c>
      <c r="F34" s="137" t="s">
        <v>48</v>
      </c>
      <c r="G34" s="137"/>
      <c r="H34" s="43">
        <f>H35+H36</f>
        <v>827.9</v>
      </c>
      <c r="I34" s="118"/>
      <c r="J34" s="118"/>
      <c r="L34" s="43">
        <f>L35+L36</f>
        <v>840.7</v>
      </c>
    </row>
    <row r="35" spans="2:12" ht="94.5">
      <c r="B35" s="40" t="s">
        <v>25</v>
      </c>
      <c r="C35" s="134" t="s">
        <v>19</v>
      </c>
      <c r="D35" s="134" t="s">
        <v>20</v>
      </c>
      <c r="E35" s="134" t="s">
        <v>33</v>
      </c>
      <c r="F35" s="135" t="s">
        <v>48</v>
      </c>
      <c r="G35" s="135" t="s">
        <v>26</v>
      </c>
      <c r="H35" s="118">
        <v>790</v>
      </c>
      <c r="I35" s="118"/>
      <c r="J35" s="118"/>
      <c r="L35" s="118">
        <v>790</v>
      </c>
    </row>
    <row r="36" spans="2:12" ht="31.5">
      <c r="B36" s="40" t="s">
        <v>30</v>
      </c>
      <c r="C36" s="134" t="s">
        <v>19</v>
      </c>
      <c r="D36" s="134" t="s">
        <v>20</v>
      </c>
      <c r="E36" s="134" t="s">
        <v>33</v>
      </c>
      <c r="F36" s="135" t="s">
        <v>48</v>
      </c>
      <c r="G36" s="135" t="s">
        <v>31</v>
      </c>
      <c r="H36" s="118">
        <f>21.9+16</f>
        <v>37.9</v>
      </c>
      <c r="I36" s="118"/>
      <c r="J36" s="118"/>
      <c r="L36" s="118">
        <f>21.9+28.8</f>
        <v>50.7</v>
      </c>
    </row>
    <row r="37" spans="2:12" ht="31.5">
      <c r="B37" s="138" t="s">
        <v>49</v>
      </c>
      <c r="C37" s="139" t="s">
        <v>19</v>
      </c>
      <c r="D37" s="139" t="s">
        <v>20</v>
      </c>
      <c r="E37" s="139" t="s">
        <v>33</v>
      </c>
      <c r="F37" s="140" t="s">
        <v>50</v>
      </c>
      <c r="G37" s="140"/>
      <c r="H37" s="141">
        <f>H38</f>
        <v>500</v>
      </c>
      <c r="I37" s="118"/>
      <c r="J37" s="118"/>
      <c r="L37" s="141">
        <f>L38</f>
        <v>500</v>
      </c>
    </row>
    <row r="38" spans="2:12" ht="47.25">
      <c r="B38" s="130" t="s">
        <v>51</v>
      </c>
      <c r="C38" s="131" t="s">
        <v>19</v>
      </c>
      <c r="D38" s="131" t="s">
        <v>20</v>
      </c>
      <c r="E38" s="131" t="s">
        <v>33</v>
      </c>
      <c r="F38" s="132" t="s">
        <v>52</v>
      </c>
      <c r="G38" s="132"/>
      <c r="H38" s="133">
        <f>H39</f>
        <v>500</v>
      </c>
      <c r="I38" s="118"/>
      <c r="J38" s="118"/>
      <c r="L38" s="133">
        <f>L39</f>
        <v>500</v>
      </c>
    </row>
    <row r="39" spans="2:12" ht="84.75" customHeight="1">
      <c r="B39" s="40" t="s">
        <v>53</v>
      </c>
      <c r="C39" s="134" t="s">
        <v>19</v>
      </c>
      <c r="D39" s="134" t="s">
        <v>20</v>
      </c>
      <c r="E39" s="134" t="s">
        <v>33</v>
      </c>
      <c r="F39" s="135" t="s">
        <v>52</v>
      </c>
      <c r="G39" s="135"/>
      <c r="H39" s="118">
        <f>H40</f>
        <v>500</v>
      </c>
      <c r="I39" s="118"/>
      <c r="J39" s="118"/>
      <c r="L39" s="118">
        <f>L40</f>
        <v>500</v>
      </c>
    </row>
    <row r="40" spans="2:12" ht="31.5">
      <c r="B40" s="40" t="s">
        <v>30</v>
      </c>
      <c r="C40" s="134" t="s">
        <v>19</v>
      </c>
      <c r="D40" s="134" t="s">
        <v>20</v>
      </c>
      <c r="E40" s="134" t="s">
        <v>33</v>
      </c>
      <c r="F40" s="135" t="s">
        <v>52</v>
      </c>
      <c r="G40" s="135" t="s">
        <v>31</v>
      </c>
      <c r="H40" s="118">
        <v>500</v>
      </c>
      <c r="I40" s="118"/>
      <c r="J40" s="118"/>
      <c r="L40" s="118">
        <v>500</v>
      </c>
    </row>
    <row r="41" spans="2:12" ht="38.25" customHeight="1">
      <c r="B41" s="138" t="s">
        <v>54</v>
      </c>
      <c r="C41" s="139" t="s">
        <v>19</v>
      </c>
      <c r="D41" s="139" t="s">
        <v>20</v>
      </c>
      <c r="E41" s="139" t="s">
        <v>33</v>
      </c>
      <c r="F41" s="140" t="s">
        <v>55</v>
      </c>
      <c r="G41" s="140"/>
      <c r="H41" s="141">
        <f>H42+H45+H48+H51</f>
        <v>3343.7</v>
      </c>
      <c r="I41" s="118"/>
      <c r="J41" s="118"/>
      <c r="L41" s="141">
        <f>L42+L45+L48+L51</f>
        <v>3343.7</v>
      </c>
    </row>
    <row r="42" spans="2:12" ht="47.25">
      <c r="B42" s="130" t="s">
        <v>56</v>
      </c>
      <c r="C42" s="131" t="s">
        <v>19</v>
      </c>
      <c r="D42" s="131" t="s">
        <v>20</v>
      </c>
      <c r="E42" s="131" t="s">
        <v>33</v>
      </c>
      <c r="F42" s="132" t="s">
        <v>57</v>
      </c>
      <c r="G42" s="132"/>
      <c r="H42" s="133">
        <f>H43</f>
        <v>50</v>
      </c>
      <c r="I42" s="118"/>
      <c r="J42" s="118"/>
      <c r="L42" s="133">
        <f>L43</f>
        <v>50</v>
      </c>
    </row>
    <row r="43" spans="2:12" ht="42" customHeight="1">
      <c r="B43" s="49" t="s">
        <v>58</v>
      </c>
      <c r="C43" s="136" t="s">
        <v>19</v>
      </c>
      <c r="D43" s="136" t="s">
        <v>20</v>
      </c>
      <c r="E43" s="136" t="s">
        <v>33</v>
      </c>
      <c r="F43" s="137" t="s">
        <v>57</v>
      </c>
      <c r="G43" s="137"/>
      <c r="H43" s="43">
        <f>H44</f>
        <v>50</v>
      </c>
      <c r="I43" s="118"/>
      <c r="J43" s="118"/>
      <c r="L43" s="43">
        <f>L44</f>
        <v>50</v>
      </c>
    </row>
    <row r="44" spans="2:12" ht="31.5">
      <c r="B44" s="40" t="s">
        <v>30</v>
      </c>
      <c r="C44" s="134" t="s">
        <v>19</v>
      </c>
      <c r="D44" s="134" t="s">
        <v>20</v>
      </c>
      <c r="E44" s="134" t="s">
        <v>33</v>
      </c>
      <c r="F44" s="135" t="s">
        <v>57</v>
      </c>
      <c r="G44" s="135" t="s">
        <v>31</v>
      </c>
      <c r="H44" s="118">
        <v>50</v>
      </c>
      <c r="I44" s="118"/>
      <c r="J44" s="118"/>
      <c r="L44" s="118">
        <v>50</v>
      </c>
    </row>
    <row r="45" spans="2:12" ht="67.5" customHeight="1">
      <c r="B45" s="130" t="s">
        <v>59</v>
      </c>
      <c r="C45" s="131" t="s">
        <v>19</v>
      </c>
      <c r="D45" s="131" t="s">
        <v>20</v>
      </c>
      <c r="E45" s="131" t="s">
        <v>33</v>
      </c>
      <c r="F45" s="132" t="s">
        <v>60</v>
      </c>
      <c r="G45" s="132"/>
      <c r="H45" s="133">
        <f>H46</f>
        <v>2893.7</v>
      </c>
      <c r="I45" s="118"/>
      <c r="J45" s="118"/>
      <c r="L45" s="133">
        <f>L46</f>
        <v>2893.7</v>
      </c>
    </row>
    <row r="46" spans="2:12" ht="53.25" customHeight="1">
      <c r="B46" s="49" t="s">
        <v>61</v>
      </c>
      <c r="C46" s="136" t="s">
        <v>19</v>
      </c>
      <c r="D46" s="136" t="s">
        <v>20</v>
      </c>
      <c r="E46" s="136" t="s">
        <v>33</v>
      </c>
      <c r="F46" s="137" t="s">
        <v>60</v>
      </c>
      <c r="G46" s="137"/>
      <c r="H46" s="43">
        <f>H47</f>
        <v>2893.7</v>
      </c>
      <c r="I46" s="118"/>
      <c r="J46" s="118"/>
      <c r="L46" s="43">
        <f>L47</f>
        <v>2893.7</v>
      </c>
    </row>
    <row r="47" spans="2:12" ht="31.5">
      <c r="B47" s="40" t="s">
        <v>30</v>
      </c>
      <c r="C47" s="134" t="s">
        <v>19</v>
      </c>
      <c r="D47" s="134" t="s">
        <v>20</v>
      </c>
      <c r="E47" s="134" t="s">
        <v>33</v>
      </c>
      <c r="F47" s="135" t="s">
        <v>60</v>
      </c>
      <c r="G47" s="135" t="s">
        <v>31</v>
      </c>
      <c r="H47" s="118">
        <v>2893.7</v>
      </c>
      <c r="I47" s="118"/>
      <c r="J47" s="118"/>
      <c r="L47" s="118">
        <v>2893.7</v>
      </c>
    </row>
    <row r="48" spans="2:12" ht="47.25">
      <c r="B48" s="130" t="s">
        <v>62</v>
      </c>
      <c r="C48" s="131" t="s">
        <v>19</v>
      </c>
      <c r="D48" s="131" t="s">
        <v>20</v>
      </c>
      <c r="E48" s="131" t="s">
        <v>33</v>
      </c>
      <c r="F48" s="132" t="s">
        <v>63</v>
      </c>
      <c r="G48" s="132"/>
      <c r="H48" s="133">
        <f>H49</f>
        <v>100</v>
      </c>
      <c r="I48" s="118"/>
      <c r="J48" s="118"/>
      <c r="L48" s="133">
        <f>L49</f>
        <v>100</v>
      </c>
    </row>
    <row r="49" spans="2:12" ht="31.5">
      <c r="B49" s="49" t="s">
        <v>64</v>
      </c>
      <c r="C49" s="136" t="s">
        <v>19</v>
      </c>
      <c r="D49" s="136" t="s">
        <v>20</v>
      </c>
      <c r="E49" s="136" t="s">
        <v>33</v>
      </c>
      <c r="F49" s="137" t="s">
        <v>63</v>
      </c>
      <c r="G49" s="137"/>
      <c r="H49" s="43">
        <f>H50</f>
        <v>100</v>
      </c>
      <c r="I49" s="118"/>
      <c r="J49" s="118"/>
      <c r="L49" s="43">
        <f>L50</f>
        <v>100</v>
      </c>
    </row>
    <row r="50" spans="2:12" ht="31.5">
      <c r="B50" s="40" t="s">
        <v>30</v>
      </c>
      <c r="C50" s="134" t="s">
        <v>19</v>
      </c>
      <c r="D50" s="134" t="s">
        <v>20</v>
      </c>
      <c r="E50" s="134" t="s">
        <v>33</v>
      </c>
      <c r="F50" s="135" t="s">
        <v>63</v>
      </c>
      <c r="G50" s="135" t="s">
        <v>31</v>
      </c>
      <c r="H50" s="118">
        <v>100</v>
      </c>
      <c r="I50" s="118"/>
      <c r="J50" s="118"/>
      <c r="L50" s="118">
        <v>100</v>
      </c>
    </row>
    <row r="51" spans="2:12" ht="31.5">
      <c r="B51" s="49" t="s">
        <v>65</v>
      </c>
      <c r="C51" s="136" t="s">
        <v>19</v>
      </c>
      <c r="D51" s="136" t="s">
        <v>20</v>
      </c>
      <c r="E51" s="136" t="s">
        <v>33</v>
      </c>
      <c r="F51" s="137" t="s">
        <v>66</v>
      </c>
      <c r="G51" s="137"/>
      <c r="H51" s="43">
        <f>H52</f>
        <v>300</v>
      </c>
      <c r="I51" s="118"/>
      <c r="J51" s="118"/>
      <c r="L51" s="43">
        <f>L52</f>
        <v>300</v>
      </c>
    </row>
    <row r="52" spans="2:12" ht="31.5">
      <c r="B52" s="40" t="s">
        <v>30</v>
      </c>
      <c r="C52" s="134" t="s">
        <v>19</v>
      </c>
      <c r="D52" s="134" t="s">
        <v>20</v>
      </c>
      <c r="E52" s="134" t="s">
        <v>33</v>
      </c>
      <c r="F52" s="135" t="s">
        <v>66</v>
      </c>
      <c r="G52" s="135" t="s">
        <v>31</v>
      </c>
      <c r="H52" s="118">
        <v>300</v>
      </c>
      <c r="I52" s="118"/>
      <c r="J52" s="118"/>
      <c r="L52" s="118">
        <v>300</v>
      </c>
    </row>
    <row r="53" spans="2:12" ht="15.75">
      <c r="B53" s="142" t="s">
        <v>67</v>
      </c>
      <c r="C53" s="143" t="s">
        <v>19</v>
      </c>
      <c r="D53" s="143" t="s">
        <v>22</v>
      </c>
      <c r="E53" s="143"/>
      <c r="F53" s="144"/>
      <c r="G53" s="144"/>
      <c r="H53" s="145">
        <f>H57+H54</f>
        <v>13250</v>
      </c>
      <c r="I53" s="118"/>
      <c r="J53" s="118"/>
      <c r="L53" s="145">
        <f>L57+L54</f>
        <v>13250</v>
      </c>
    </row>
    <row r="54" spans="2:12" ht="60" customHeight="1">
      <c r="B54" s="130" t="s">
        <v>68</v>
      </c>
      <c r="C54" s="131" t="s">
        <v>19</v>
      </c>
      <c r="D54" s="131" t="s">
        <v>22</v>
      </c>
      <c r="E54" s="131" t="s">
        <v>69</v>
      </c>
      <c r="F54" s="132" t="s">
        <v>70</v>
      </c>
      <c r="G54" s="132"/>
      <c r="H54" s="133">
        <f>H55</f>
        <v>1050</v>
      </c>
      <c r="I54" s="118"/>
      <c r="J54" s="118"/>
      <c r="L54" s="133">
        <f>L55</f>
        <v>1050</v>
      </c>
    </row>
    <row r="55" spans="2:12" ht="24.75" customHeight="1">
      <c r="B55" s="49" t="s">
        <v>71</v>
      </c>
      <c r="C55" s="136" t="s">
        <v>19</v>
      </c>
      <c r="D55" s="136" t="s">
        <v>22</v>
      </c>
      <c r="E55" s="136" t="s">
        <v>69</v>
      </c>
      <c r="F55" s="137" t="s">
        <v>70</v>
      </c>
      <c r="G55" s="137"/>
      <c r="H55" s="43">
        <f>H56</f>
        <v>1050</v>
      </c>
      <c r="I55" s="118"/>
      <c r="J55" s="118"/>
      <c r="L55" s="43">
        <f>L56</f>
        <v>1050</v>
      </c>
    </row>
    <row r="56" spans="2:12" ht="31.5">
      <c r="B56" s="40" t="s">
        <v>30</v>
      </c>
      <c r="C56" s="134" t="s">
        <v>19</v>
      </c>
      <c r="D56" s="134" t="s">
        <v>22</v>
      </c>
      <c r="E56" s="134" t="s">
        <v>69</v>
      </c>
      <c r="F56" s="135" t="s">
        <v>70</v>
      </c>
      <c r="G56" s="135" t="s">
        <v>31</v>
      </c>
      <c r="H56" s="118">
        <v>1050</v>
      </c>
      <c r="I56" s="118"/>
      <c r="J56" s="118"/>
      <c r="L56" s="118">
        <v>1050</v>
      </c>
    </row>
    <row r="57" spans="2:12" ht="37.5" customHeight="1">
      <c r="B57" s="146" t="s">
        <v>72</v>
      </c>
      <c r="C57" s="147" t="s">
        <v>19</v>
      </c>
      <c r="D57" s="147" t="s">
        <v>22</v>
      </c>
      <c r="E57" s="147" t="s">
        <v>73</v>
      </c>
      <c r="F57" s="148" t="s">
        <v>74</v>
      </c>
      <c r="G57" s="148"/>
      <c r="H57" s="149">
        <f>H58</f>
        <v>12200</v>
      </c>
      <c r="I57" s="118"/>
      <c r="J57" s="118"/>
      <c r="L57" s="149">
        <f>L58</f>
        <v>12200</v>
      </c>
    </row>
    <row r="58" spans="2:12" ht="57" customHeight="1">
      <c r="B58" s="130" t="s">
        <v>75</v>
      </c>
      <c r="C58" s="131" t="s">
        <v>19</v>
      </c>
      <c r="D58" s="131" t="s">
        <v>22</v>
      </c>
      <c r="E58" s="131" t="s">
        <v>73</v>
      </c>
      <c r="F58" s="132" t="s">
        <v>76</v>
      </c>
      <c r="G58" s="132"/>
      <c r="H58" s="150">
        <f>H59</f>
        <v>12200</v>
      </c>
      <c r="I58" s="118"/>
      <c r="J58" s="118"/>
      <c r="L58" s="150">
        <f>L59</f>
        <v>12200</v>
      </c>
    </row>
    <row r="59" spans="2:12" ht="47.25">
      <c r="B59" s="49" t="s">
        <v>77</v>
      </c>
      <c r="C59" s="136" t="s">
        <v>19</v>
      </c>
      <c r="D59" s="136" t="s">
        <v>22</v>
      </c>
      <c r="E59" s="136" t="s">
        <v>73</v>
      </c>
      <c r="F59" s="137" t="s">
        <v>76</v>
      </c>
      <c r="G59" s="137"/>
      <c r="H59" s="151">
        <f>H60</f>
        <v>12200</v>
      </c>
      <c r="I59" s="118"/>
      <c r="J59" s="118"/>
      <c r="L59" s="151">
        <f>L60</f>
        <v>12200</v>
      </c>
    </row>
    <row r="60" spans="2:12" ht="31.5">
      <c r="B60" s="40" t="s">
        <v>30</v>
      </c>
      <c r="C60" s="134" t="s">
        <v>19</v>
      </c>
      <c r="D60" s="134" t="s">
        <v>22</v>
      </c>
      <c r="E60" s="134" t="s">
        <v>73</v>
      </c>
      <c r="F60" s="135" t="s">
        <v>76</v>
      </c>
      <c r="G60" s="135" t="s">
        <v>31</v>
      </c>
      <c r="H60" s="152">
        <v>12200</v>
      </c>
      <c r="I60" s="118"/>
      <c r="J60" s="118"/>
      <c r="L60" s="152">
        <v>12200</v>
      </c>
    </row>
    <row r="61" spans="2:12" ht="31.5">
      <c r="B61" s="142" t="s">
        <v>78</v>
      </c>
      <c r="C61" s="143" t="s">
        <v>19</v>
      </c>
      <c r="D61" s="143" t="s">
        <v>79</v>
      </c>
      <c r="E61" s="143"/>
      <c r="F61" s="144"/>
      <c r="G61" s="144"/>
      <c r="H61" s="145">
        <f>H62</f>
        <v>56196.29</v>
      </c>
      <c r="I61" s="118"/>
      <c r="J61" s="118"/>
      <c r="L61" s="145">
        <f>L62</f>
        <v>41300.22</v>
      </c>
    </row>
    <row r="62" spans="2:12" ht="31.5">
      <c r="B62" s="138" t="s">
        <v>80</v>
      </c>
      <c r="C62" s="139" t="s">
        <v>19</v>
      </c>
      <c r="D62" s="139" t="s">
        <v>79</v>
      </c>
      <c r="E62" s="139"/>
      <c r="F62" s="140" t="s">
        <v>81</v>
      </c>
      <c r="G62" s="140"/>
      <c r="H62" s="153">
        <f>H63+H67+H70+H79</f>
        <v>56196.29</v>
      </c>
      <c r="I62" s="118"/>
      <c r="J62" s="118"/>
      <c r="L62" s="153">
        <f>L63+L67+L70+L79</f>
        <v>41300.22</v>
      </c>
    </row>
    <row r="63" spans="2:12" ht="31.5">
      <c r="B63" s="146" t="s">
        <v>82</v>
      </c>
      <c r="C63" s="147" t="s">
        <v>19</v>
      </c>
      <c r="D63" s="147" t="s">
        <v>79</v>
      </c>
      <c r="E63" s="147" t="s">
        <v>20</v>
      </c>
      <c r="F63" s="148" t="s">
        <v>83</v>
      </c>
      <c r="G63" s="148"/>
      <c r="H63" s="149">
        <f>H64</f>
        <v>1800</v>
      </c>
      <c r="I63" s="118"/>
      <c r="J63" s="118"/>
      <c r="L63" s="149">
        <f>L64</f>
        <v>1800</v>
      </c>
    </row>
    <row r="64" spans="2:12" ht="31.5">
      <c r="B64" s="130" t="s">
        <v>84</v>
      </c>
      <c r="C64" s="131" t="s">
        <v>19</v>
      </c>
      <c r="D64" s="131" t="s">
        <v>79</v>
      </c>
      <c r="E64" s="131" t="s">
        <v>20</v>
      </c>
      <c r="F64" s="132" t="s">
        <v>85</v>
      </c>
      <c r="G64" s="132"/>
      <c r="H64" s="150">
        <f>H65</f>
        <v>1800</v>
      </c>
      <c r="I64" s="118"/>
      <c r="J64" s="118"/>
      <c r="L64" s="150">
        <f>L65</f>
        <v>1800</v>
      </c>
    </row>
    <row r="65" spans="2:12" ht="47.25">
      <c r="B65" s="49" t="s">
        <v>86</v>
      </c>
      <c r="C65" s="136" t="s">
        <v>19</v>
      </c>
      <c r="D65" s="136" t="s">
        <v>79</v>
      </c>
      <c r="E65" s="136" t="s">
        <v>20</v>
      </c>
      <c r="F65" s="137" t="s">
        <v>87</v>
      </c>
      <c r="G65" s="137"/>
      <c r="H65" s="151">
        <f>H66</f>
        <v>1800</v>
      </c>
      <c r="I65" s="118"/>
      <c r="J65" s="118"/>
      <c r="L65" s="151">
        <f>L66</f>
        <v>1800</v>
      </c>
    </row>
    <row r="66" spans="2:12" ht="31.5">
      <c r="B66" s="40" t="s">
        <v>30</v>
      </c>
      <c r="C66" s="134" t="s">
        <v>19</v>
      </c>
      <c r="D66" s="134" t="s">
        <v>79</v>
      </c>
      <c r="E66" s="134" t="s">
        <v>20</v>
      </c>
      <c r="F66" s="135" t="s">
        <v>87</v>
      </c>
      <c r="G66" s="135" t="s">
        <v>31</v>
      </c>
      <c r="H66" s="152">
        <v>1800</v>
      </c>
      <c r="I66" s="118"/>
      <c r="J66" s="118"/>
      <c r="L66" s="152">
        <v>1800</v>
      </c>
    </row>
    <row r="67" spans="2:12" ht="31.5">
      <c r="B67" s="146" t="s">
        <v>88</v>
      </c>
      <c r="C67" s="147" t="s">
        <v>19</v>
      </c>
      <c r="D67" s="147" t="s">
        <v>79</v>
      </c>
      <c r="E67" s="147" t="s">
        <v>89</v>
      </c>
      <c r="F67" s="148" t="s">
        <v>90</v>
      </c>
      <c r="G67" s="148"/>
      <c r="H67" s="154">
        <f>H68</f>
        <v>4500</v>
      </c>
      <c r="I67" s="118"/>
      <c r="J67" s="118"/>
      <c r="L67" s="154">
        <f>L68</f>
        <v>4500</v>
      </c>
    </row>
    <row r="68" spans="2:13" ht="31.5">
      <c r="B68" s="49" t="s">
        <v>91</v>
      </c>
      <c r="C68" s="155" t="s">
        <v>19</v>
      </c>
      <c r="D68" s="155" t="s">
        <v>79</v>
      </c>
      <c r="E68" s="155" t="s">
        <v>89</v>
      </c>
      <c r="F68" s="156" t="s">
        <v>92</v>
      </c>
      <c r="G68" s="156"/>
      <c r="H68" s="157">
        <f>H69</f>
        <v>4500</v>
      </c>
      <c r="I68" s="118"/>
      <c r="J68" s="118"/>
      <c r="K68" s="58"/>
      <c r="L68" s="157">
        <f>L69</f>
        <v>4500</v>
      </c>
      <c r="M68" s="58"/>
    </row>
    <row r="69" spans="2:12" ht="31.5">
      <c r="B69" s="40" t="s">
        <v>30</v>
      </c>
      <c r="C69" s="134" t="s">
        <v>19</v>
      </c>
      <c r="D69" s="134" t="s">
        <v>79</v>
      </c>
      <c r="E69" s="134" t="s">
        <v>89</v>
      </c>
      <c r="F69" s="135" t="s">
        <v>76</v>
      </c>
      <c r="G69" s="135" t="s">
        <v>31</v>
      </c>
      <c r="H69" s="118">
        <v>4500</v>
      </c>
      <c r="I69" s="118"/>
      <c r="J69" s="118"/>
      <c r="L69" s="118">
        <v>4500</v>
      </c>
    </row>
    <row r="70" spans="2:12" ht="47.25">
      <c r="B70" s="130" t="s">
        <v>93</v>
      </c>
      <c r="C70" s="131" t="s">
        <v>19</v>
      </c>
      <c r="D70" s="131" t="s">
        <v>79</v>
      </c>
      <c r="E70" s="131" t="s">
        <v>94</v>
      </c>
      <c r="F70" s="132" t="s">
        <v>95</v>
      </c>
      <c r="G70" s="132"/>
      <c r="H70" s="150">
        <f>H73+H75+H77+H71</f>
        <v>37996.29</v>
      </c>
      <c r="I70" s="118"/>
      <c r="J70" s="118"/>
      <c r="L70" s="150">
        <f>L73+L75+L77+L71</f>
        <v>27100.22</v>
      </c>
    </row>
    <row r="71" spans="2:12" ht="31.5">
      <c r="B71" s="49" t="s">
        <v>96</v>
      </c>
      <c r="C71" s="136" t="s">
        <v>19</v>
      </c>
      <c r="D71" s="136" t="s">
        <v>79</v>
      </c>
      <c r="E71" s="136" t="s">
        <v>94</v>
      </c>
      <c r="F71" s="137" t="s">
        <v>97</v>
      </c>
      <c r="G71" s="137"/>
      <c r="H71" s="151">
        <f>H72</f>
        <v>2000</v>
      </c>
      <c r="I71" s="118"/>
      <c r="J71" s="118"/>
      <c r="L71" s="151">
        <f>L72</f>
        <v>2000</v>
      </c>
    </row>
    <row r="72" spans="2:12" ht="31.5">
      <c r="B72" s="40" t="s">
        <v>30</v>
      </c>
      <c r="C72" s="134" t="s">
        <v>19</v>
      </c>
      <c r="D72" s="134" t="s">
        <v>79</v>
      </c>
      <c r="E72" s="134" t="s">
        <v>94</v>
      </c>
      <c r="F72" s="135" t="s">
        <v>97</v>
      </c>
      <c r="G72" s="135" t="s">
        <v>31</v>
      </c>
      <c r="H72" s="152">
        <v>2000</v>
      </c>
      <c r="I72" s="118"/>
      <c r="J72" s="118"/>
      <c r="L72" s="152">
        <v>2000</v>
      </c>
    </row>
    <row r="73" spans="2:12" ht="90" customHeight="1">
      <c r="B73" s="49" t="s">
        <v>98</v>
      </c>
      <c r="C73" s="136" t="s">
        <v>19</v>
      </c>
      <c r="D73" s="136" t="s">
        <v>79</v>
      </c>
      <c r="E73" s="136" t="s">
        <v>94</v>
      </c>
      <c r="F73" s="137" t="s">
        <v>99</v>
      </c>
      <c r="G73" s="137"/>
      <c r="H73" s="151">
        <f>H74</f>
        <v>0.22</v>
      </c>
      <c r="I73" s="118"/>
      <c r="J73" s="118"/>
      <c r="L73" s="151">
        <f>L74</f>
        <v>0.22</v>
      </c>
    </row>
    <row r="74" spans="2:12" ht="31.5">
      <c r="B74" s="40" t="s">
        <v>30</v>
      </c>
      <c r="C74" s="134" t="s">
        <v>19</v>
      </c>
      <c r="D74" s="134" t="s">
        <v>79</v>
      </c>
      <c r="E74" s="134" t="s">
        <v>94</v>
      </c>
      <c r="F74" s="135" t="s">
        <v>99</v>
      </c>
      <c r="G74" s="135" t="s">
        <v>31</v>
      </c>
      <c r="H74" s="152">
        <v>0.22</v>
      </c>
      <c r="I74" s="118"/>
      <c r="J74" s="118"/>
      <c r="L74" s="152">
        <v>0.22</v>
      </c>
    </row>
    <row r="75" spans="2:12" ht="58.5" customHeight="1">
      <c r="B75" s="49" t="s">
        <v>100</v>
      </c>
      <c r="C75" s="136" t="s">
        <v>19</v>
      </c>
      <c r="D75" s="136" t="s">
        <v>79</v>
      </c>
      <c r="E75" s="136" t="s">
        <v>94</v>
      </c>
      <c r="F75" s="137" t="s">
        <v>101</v>
      </c>
      <c r="G75" s="137"/>
      <c r="H75" s="151">
        <f>H76</f>
        <v>25600</v>
      </c>
      <c r="I75" s="118"/>
      <c r="J75" s="118"/>
      <c r="L75" s="151">
        <f>L76</f>
        <v>15600</v>
      </c>
    </row>
    <row r="76" spans="2:12" ht="31.5">
      <c r="B76" s="40" t="s">
        <v>30</v>
      </c>
      <c r="C76" s="134" t="s">
        <v>19</v>
      </c>
      <c r="D76" s="134" t="s">
        <v>79</v>
      </c>
      <c r="E76" s="134" t="s">
        <v>94</v>
      </c>
      <c r="F76" s="135" t="s">
        <v>101</v>
      </c>
      <c r="G76" s="135" t="s">
        <v>31</v>
      </c>
      <c r="H76" s="152">
        <f>35600-10000</f>
        <v>25600</v>
      </c>
      <c r="I76" s="118"/>
      <c r="J76" s="118"/>
      <c r="L76" s="152">
        <f>35600-20000</f>
        <v>15600</v>
      </c>
    </row>
    <row r="77" spans="2:12" ht="31.5">
      <c r="B77" s="49" t="s">
        <v>102</v>
      </c>
      <c r="C77" s="136" t="s">
        <v>19</v>
      </c>
      <c r="D77" s="136" t="s">
        <v>79</v>
      </c>
      <c r="E77" s="136" t="s">
        <v>94</v>
      </c>
      <c r="F77" s="137" t="s">
        <v>103</v>
      </c>
      <c r="G77" s="137"/>
      <c r="H77" s="151">
        <f>H78</f>
        <v>10396.07</v>
      </c>
      <c r="I77" s="118"/>
      <c r="J77" s="118"/>
      <c r="L77" s="151">
        <f>L78</f>
        <v>9500</v>
      </c>
    </row>
    <row r="78" spans="2:12" ht="31.5">
      <c r="B78" s="40" t="s">
        <v>30</v>
      </c>
      <c r="C78" s="134" t="s">
        <v>19</v>
      </c>
      <c r="D78" s="134" t="s">
        <v>79</v>
      </c>
      <c r="E78" s="134" t="s">
        <v>94</v>
      </c>
      <c r="F78" s="135" t="s">
        <v>103</v>
      </c>
      <c r="G78" s="135" t="s">
        <v>31</v>
      </c>
      <c r="H78" s="152">
        <f>12500-2103.93</f>
        <v>10396.07</v>
      </c>
      <c r="I78" s="118"/>
      <c r="J78" s="118"/>
      <c r="L78" s="152">
        <f>12500-3000</f>
        <v>9500</v>
      </c>
    </row>
    <row r="79" spans="2:12" ht="31.5">
      <c r="B79" s="158" t="s">
        <v>104</v>
      </c>
      <c r="C79" s="159" t="s">
        <v>19</v>
      </c>
      <c r="D79" s="159" t="s">
        <v>79</v>
      </c>
      <c r="E79" s="159" t="s">
        <v>94</v>
      </c>
      <c r="F79" s="160" t="s">
        <v>90</v>
      </c>
      <c r="G79" s="160"/>
      <c r="H79" s="161">
        <f>H80+H82</f>
        <v>11900</v>
      </c>
      <c r="I79" s="118"/>
      <c r="J79" s="118"/>
      <c r="L79" s="161">
        <f>L80+L82</f>
        <v>7900</v>
      </c>
    </row>
    <row r="80" spans="2:12" ht="47.25">
      <c r="B80" s="49" t="s">
        <v>105</v>
      </c>
      <c r="C80" s="136" t="s">
        <v>19</v>
      </c>
      <c r="D80" s="136" t="s">
        <v>79</v>
      </c>
      <c r="E80" s="136" t="s">
        <v>94</v>
      </c>
      <c r="F80" s="137" t="s">
        <v>106</v>
      </c>
      <c r="G80" s="137"/>
      <c r="H80" s="151">
        <f>H81</f>
        <v>8000</v>
      </c>
      <c r="I80" s="118"/>
      <c r="J80" s="118"/>
      <c r="L80" s="151">
        <f>L81</f>
        <v>4000</v>
      </c>
    </row>
    <row r="81" spans="2:12" ht="31.5">
      <c r="B81" s="40" t="s">
        <v>30</v>
      </c>
      <c r="C81" s="134" t="s">
        <v>19</v>
      </c>
      <c r="D81" s="134" t="s">
        <v>79</v>
      </c>
      <c r="E81" s="134" t="s">
        <v>94</v>
      </c>
      <c r="F81" s="135" t="s">
        <v>106</v>
      </c>
      <c r="G81" s="135" t="s">
        <v>31</v>
      </c>
      <c r="H81" s="152">
        <v>8000</v>
      </c>
      <c r="I81" s="118"/>
      <c r="J81" s="118"/>
      <c r="L81" s="152">
        <v>4000</v>
      </c>
    </row>
    <row r="82" spans="2:12" ht="47.25">
      <c r="B82" s="49" t="s">
        <v>107</v>
      </c>
      <c r="C82" s="136" t="s">
        <v>19</v>
      </c>
      <c r="D82" s="136" t="s">
        <v>79</v>
      </c>
      <c r="E82" s="136" t="s">
        <v>94</v>
      </c>
      <c r="F82" s="137" t="s">
        <v>92</v>
      </c>
      <c r="G82" s="137"/>
      <c r="H82" s="151">
        <f>H83</f>
        <v>3900</v>
      </c>
      <c r="I82" s="118"/>
      <c r="J82" s="118"/>
      <c r="L82" s="151">
        <f>L83</f>
        <v>3900</v>
      </c>
    </row>
    <row r="83" spans="2:12" ht="31.5">
      <c r="B83" s="40" t="s">
        <v>30</v>
      </c>
      <c r="C83" s="134" t="s">
        <v>19</v>
      </c>
      <c r="D83" s="134" t="s">
        <v>79</v>
      </c>
      <c r="E83" s="134" t="s">
        <v>94</v>
      </c>
      <c r="F83" s="135" t="s">
        <v>92</v>
      </c>
      <c r="G83" s="135" t="s">
        <v>31</v>
      </c>
      <c r="H83" s="152">
        <v>3900</v>
      </c>
      <c r="I83" s="118"/>
      <c r="J83" s="118"/>
      <c r="L83" s="152">
        <v>3900</v>
      </c>
    </row>
    <row r="84" spans="2:12" ht="15.75">
      <c r="B84" s="142" t="s">
        <v>108</v>
      </c>
      <c r="C84" s="143" t="s">
        <v>19</v>
      </c>
      <c r="D84" s="143" t="s">
        <v>69</v>
      </c>
      <c r="E84" s="143" t="s">
        <v>109</v>
      </c>
      <c r="F84" s="144"/>
      <c r="G84" s="144"/>
      <c r="H84" s="145">
        <f>H85</f>
        <v>53200</v>
      </c>
      <c r="I84" s="118"/>
      <c r="J84" s="118"/>
      <c r="L84" s="145">
        <f>L85</f>
        <v>53200</v>
      </c>
    </row>
    <row r="85" spans="2:12" ht="31.5">
      <c r="B85" s="138" t="s">
        <v>110</v>
      </c>
      <c r="C85" s="139" t="s">
        <v>19</v>
      </c>
      <c r="D85" s="139" t="s">
        <v>69</v>
      </c>
      <c r="E85" s="139" t="s">
        <v>109</v>
      </c>
      <c r="F85" s="140" t="s">
        <v>111</v>
      </c>
      <c r="G85" s="140"/>
      <c r="H85" s="153">
        <f>H86+H89+H92+H95</f>
        <v>53200</v>
      </c>
      <c r="I85" s="118"/>
      <c r="J85" s="118"/>
      <c r="L85" s="153">
        <f>L86+L89+L92+L95</f>
        <v>53200</v>
      </c>
    </row>
    <row r="86" spans="2:12" ht="63">
      <c r="B86" s="130" t="s">
        <v>112</v>
      </c>
      <c r="C86" s="131" t="s">
        <v>19</v>
      </c>
      <c r="D86" s="131" t="s">
        <v>69</v>
      </c>
      <c r="E86" s="131" t="s">
        <v>20</v>
      </c>
      <c r="F86" s="132" t="s">
        <v>113</v>
      </c>
      <c r="G86" s="132"/>
      <c r="H86" s="150">
        <f>H87</f>
        <v>14000</v>
      </c>
      <c r="I86" s="118"/>
      <c r="J86" s="118"/>
      <c r="L86" s="150">
        <f>L87</f>
        <v>14000</v>
      </c>
    </row>
    <row r="87" spans="2:12" ht="31.5">
      <c r="B87" s="49" t="s">
        <v>114</v>
      </c>
      <c r="C87" s="136" t="s">
        <v>19</v>
      </c>
      <c r="D87" s="136" t="s">
        <v>69</v>
      </c>
      <c r="E87" s="136" t="s">
        <v>20</v>
      </c>
      <c r="F87" s="137" t="s">
        <v>113</v>
      </c>
      <c r="G87" s="137"/>
      <c r="H87" s="151">
        <f>H88</f>
        <v>14000</v>
      </c>
      <c r="I87" s="118"/>
      <c r="J87" s="118"/>
      <c r="L87" s="151">
        <f>L88</f>
        <v>14000</v>
      </c>
    </row>
    <row r="88" spans="2:12" ht="47.25">
      <c r="B88" s="40" t="s">
        <v>115</v>
      </c>
      <c r="C88" s="134" t="s">
        <v>19</v>
      </c>
      <c r="D88" s="134" t="s">
        <v>69</v>
      </c>
      <c r="E88" s="134" t="s">
        <v>20</v>
      </c>
      <c r="F88" s="135" t="s">
        <v>113</v>
      </c>
      <c r="G88" s="135" t="s">
        <v>116</v>
      </c>
      <c r="H88" s="152">
        <v>14000</v>
      </c>
      <c r="I88" s="118"/>
      <c r="J88" s="118"/>
      <c r="L88" s="152">
        <v>14000</v>
      </c>
    </row>
    <row r="89" spans="2:12" ht="47.25">
      <c r="B89" s="130" t="s">
        <v>117</v>
      </c>
      <c r="C89" s="131" t="s">
        <v>19</v>
      </c>
      <c r="D89" s="131" t="s">
        <v>69</v>
      </c>
      <c r="E89" s="131" t="s">
        <v>20</v>
      </c>
      <c r="F89" s="132" t="s">
        <v>118</v>
      </c>
      <c r="G89" s="132"/>
      <c r="H89" s="150">
        <f>H90</f>
        <v>35100</v>
      </c>
      <c r="I89" s="118"/>
      <c r="J89" s="118"/>
      <c r="L89" s="150">
        <f>L90</f>
        <v>35100</v>
      </c>
    </row>
    <row r="90" spans="2:12" ht="38.25" customHeight="1">
      <c r="B90" s="49" t="s">
        <v>119</v>
      </c>
      <c r="C90" s="136" t="s">
        <v>19</v>
      </c>
      <c r="D90" s="136" t="s">
        <v>69</v>
      </c>
      <c r="E90" s="136" t="s">
        <v>20</v>
      </c>
      <c r="F90" s="137" t="s">
        <v>118</v>
      </c>
      <c r="G90" s="137"/>
      <c r="H90" s="151">
        <f>H91</f>
        <v>35100</v>
      </c>
      <c r="I90" s="118"/>
      <c r="J90" s="118"/>
      <c r="L90" s="151">
        <f>L91</f>
        <v>35100</v>
      </c>
    </row>
    <row r="91" spans="2:12" ht="54" customHeight="1">
      <c r="B91" s="40" t="s">
        <v>115</v>
      </c>
      <c r="C91" s="134" t="s">
        <v>19</v>
      </c>
      <c r="D91" s="134" t="s">
        <v>69</v>
      </c>
      <c r="E91" s="134" t="s">
        <v>20</v>
      </c>
      <c r="F91" s="135" t="s">
        <v>118</v>
      </c>
      <c r="G91" s="135" t="s">
        <v>116</v>
      </c>
      <c r="H91" s="152">
        <v>35100</v>
      </c>
      <c r="I91" s="118"/>
      <c r="J91" s="118"/>
      <c r="L91" s="152">
        <v>35100</v>
      </c>
    </row>
    <row r="92" spans="2:12" ht="57" customHeight="1">
      <c r="B92" s="130" t="s">
        <v>120</v>
      </c>
      <c r="C92" s="131" t="s">
        <v>19</v>
      </c>
      <c r="D92" s="131" t="s">
        <v>69</v>
      </c>
      <c r="E92" s="131" t="s">
        <v>20</v>
      </c>
      <c r="F92" s="132" t="s">
        <v>121</v>
      </c>
      <c r="G92" s="132"/>
      <c r="H92" s="150">
        <f>H93</f>
        <v>4100</v>
      </c>
      <c r="I92" s="118"/>
      <c r="J92" s="118"/>
      <c r="L92" s="150">
        <f>L93</f>
        <v>4100</v>
      </c>
    </row>
    <row r="93" spans="2:12" ht="34.5" customHeight="1">
      <c r="B93" s="49" t="s">
        <v>122</v>
      </c>
      <c r="C93" s="136" t="s">
        <v>19</v>
      </c>
      <c r="D93" s="136" t="s">
        <v>69</v>
      </c>
      <c r="E93" s="136" t="s">
        <v>20</v>
      </c>
      <c r="F93" s="137" t="s">
        <v>121</v>
      </c>
      <c r="G93" s="137"/>
      <c r="H93" s="151">
        <f>H94</f>
        <v>4100</v>
      </c>
      <c r="I93" s="118"/>
      <c r="J93" s="118"/>
      <c r="L93" s="151">
        <f>L94</f>
        <v>4100</v>
      </c>
    </row>
    <row r="94" spans="2:12" ht="47.25">
      <c r="B94" s="40" t="s">
        <v>115</v>
      </c>
      <c r="C94" s="134" t="s">
        <v>19</v>
      </c>
      <c r="D94" s="134" t="s">
        <v>69</v>
      </c>
      <c r="E94" s="134" t="s">
        <v>20</v>
      </c>
      <c r="F94" s="135" t="s">
        <v>121</v>
      </c>
      <c r="G94" s="135" t="s">
        <v>116</v>
      </c>
      <c r="H94" s="152">
        <v>4100</v>
      </c>
      <c r="I94" s="118"/>
      <c r="J94" s="118"/>
      <c r="L94" s="152">
        <v>4100</v>
      </c>
    </row>
    <row r="95" spans="2:12" ht="31.5">
      <c r="B95" s="49" t="s">
        <v>123</v>
      </c>
      <c r="C95" s="136" t="s">
        <v>19</v>
      </c>
      <c r="D95" s="136" t="s">
        <v>69</v>
      </c>
      <c r="E95" s="136" t="s">
        <v>20</v>
      </c>
      <c r="F95" s="137" t="s">
        <v>124</v>
      </c>
      <c r="G95" s="137"/>
      <c r="H95" s="151">
        <f>H96</f>
        <v>0</v>
      </c>
      <c r="I95" s="118"/>
      <c r="J95" s="118"/>
      <c r="L95" s="151">
        <f>L96</f>
        <v>0</v>
      </c>
    </row>
    <row r="96" spans="2:12" ht="31.5">
      <c r="B96" s="40" t="s">
        <v>30</v>
      </c>
      <c r="C96" s="134" t="s">
        <v>19</v>
      </c>
      <c r="D96" s="134" t="s">
        <v>69</v>
      </c>
      <c r="E96" s="134" t="s">
        <v>20</v>
      </c>
      <c r="F96" s="135" t="s">
        <v>124</v>
      </c>
      <c r="G96" s="135" t="s">
        <v>31</v>
      </c>
      <c r="H96" s="152">
        <v>0</v>
      </c>
      <c r="I96" s="118"/>
      <c r="J96" s="118"/>
      <c r="L96" s="152">
        <v>0</v>
      </c>
    </row>
    <row r="97" spans="2:12" ht="15.75">
      <c r="B97" s="142" t="s">
        <v>125</v>
      </c>
      <c r="C97" s="143" t="s">
        <v>19</v>
      </c>
      <c r="D97" s="143" t="s">
        <v>126</v>
      </c>
      <c r="E97" s="143" t="s">
        <v>109</v>
      </c>
      <c r="F97" s="144"/>
      <c r="G97" s="144"/>
      <c r="H97" s="129">
        <f>H98</f>
        <v>35764.88</v>
      </c>
      <c r="I97" s="118"/>
      <c r="J97" s="118"/>
      <c r="L97" s="129">
        <f>L98</f>
        <v>36046.06</v>
      </c>
    </row>
    <row r="98" spans="2:12" ht="31.5">
      <c r="B98" s="162" t="s">
        <v>127</v>
      </c>
      <c r="C98" s="163" t="s">
        <v>19</v>
      </c>
      <c r="D98" s="163" t="s">
        <v>126</v>
      </c>
      <c r="E98" s="163" t="s">
        <v>109</v>
      </c>
      <c r="F98" s="164" t="s">
        <v>128</v>
      </c>
      <c r="G98" s="164"/>
      <c r="H98" s="165">
        <f>H99+H102+H106+H116+H126+H136+H130+H142+H146</f>
        <v>35764.88</v>
      </c>
      <c r="I98" s="118"/>
      <c r="J98" s="118"/>
      <c r="L98" s="165">
        <f>L99+L102+L106+L116+L126+L136+L130+L142+L146</f>
        <v>36046.06</v>
      </c>
    </row>
    <row r="99" spans="2:12" ht="47.25">
      <c r="B99" s="130" t="s">
        <v>129</v>
      </c>
      <c r="C99" s="131" t="s">
        <v>19</v>
      </c>
      <c r="D99" s="131" t="s">
        <v>126</v>
      </c>
      <c r="E99" s="131" t="s">
        <v>89</v>
      </c>
      <c r="F99" s="132" t="s">
        <v>130</v>
      </c>
      <c r="G99" s="164"/>
      <c r="H99" s="166">
        <f>H100</f>
        <v>7740.59</v>
      </c>
      <c r="I99" s="118"/>
      <c r="J99" s="118"/>
      <c r="L99" s="166">
        <f>L100</f>
        <v>7988.29</v>
      </c>
    </row>
    <row r="100" spans="2:12" ht="63">
      <c r="B100" s="49" t="s">
        <v>131</v>
      </c>
      <c r="C100" s="136" t="s">
        <v>19</v>
      </c>
      <c r="D100" s="136" t="s">
        <v>126</v>
      </c>
      <c r="E100" s="136" t="s">
        <v>89</v>
      </c>
      <c r="F100" s="137" t="s">
        <v>132</v>
      </c>
      <c r="G100" s="137"/>
      <c r="H100" s="43">
        <f>H101</f>
        <v>7740.59</v>
      </c>
      <c r="I100" s="118"/>
      <c r="J100" s="118"/>
      <c r="L100" s="43">
        <f>L101</f>
        <v>7988.29</v>
      </c>
    </row>
    <row r="101" spans="2:12" ht="47.25">
      <c r="B101" s="40" t="s">
        <v>115</v>
      </c>
      <c r="C101" s="134" t="s">
        <v>19</v>
      </c>
      <c r="D101" s="134" t="s">
        <v>126</v>
      </c>
      <c r="E101" s="134" t="s">
        <v>89</v>
      </c>
      <c r="F101" s="135" t="s">
        <v>132</v>
      </c>
      <c r="G101" s="135" t="s">
        <v>116</v>
      </c>
      <c r="H101" s="118">
        <v>7740.59</v>
      </c>
      <c r="I101" s="118"/>
      <c r="J101" s="118"/>
      <c r="L101" s="118">
        <v>7988.29</v>
      </c>
    </row>
    <row r="102" spans="2:12" ht="47.25">
      <c r="B102" s="130" t="s">
        <v>133</v>
      </c>
      <c r="C102" s="131" t="s">
        <v>19</v>
      </c>
      <c r="D102" s="131" t="s">
        <v>126</v>
      </c>
      <c r="E102" s="131" t="s">
        <v>94</v>
      </c>
      <c r="F102" s="132" t="s">
        <v>134</v>
      </c>
      <c r="G102" s="132"/>
      <c r="H102" s="133">
        <f>H103</f>
        <v>570</v>
      </c>
      <c r="I102" s="118"/>
      <c r="J102" s="118"/>
      <c r="L102" s="133">
        <f>L103</f>
        <v>570</v>
      </c>
    </row>
    <row r="103" spans="2:12" ht="31.5">
      <c r="B103" s="49" t="s">
        <v>135</v>
      </c>
      <c r="C103" s="136" t="s">
        <v>19</v>
      </c>
      <c r="D103" s="136" t="s">
        <v>126</v>
      </c>
      <c r="E103" s="136" t="s">
        <v>94</v>
      </c>
      <c r="F103" s="137" t="s">
        <v>134</v>
      </c>
      <c r="G103" s="137"/>
      <c r="H103" s="43">
        <f>H104+H105</f>
        <v>570</v>
      </c>
      <c r="I103" s="118"/>
      <c r="J103" s="118"/>
      <c r="L103" s="43">
        <f>L104+L105</f>
        <v>570</v>
      </c>
    </row>
    <row r="104" spans="2:12" ht="31.5">
      <c r="B104" s="40" t="s">
        <v>30</v>
      </c>
      <c r="C104" s="134" t="s">
        <v>19</v>
      </c>
      <c r="D104" s="134" t="s">
        <v>126</v>
      </c>
      <c r="E104" s="134" t="s">
        <v>94</v>
      </c>
      <c r="F104" s="135" t="s">
        <v>134</v>
      </c>
      <c r="G104" s="135" t="s">
        <v>31</v>
      </c>
      <c r="H104" s="118">
        <v>470</v>
      </c>
      <c r="I104" s="118"/>
      <c r="J104" s="118"/>
      <c r="L104" s="118">
        <v>470</v>
      </c>
    </row>
    <row r="105" spans="2:12" ht="31.5">
      <c r="B105" s="40" t="s">
        <v>136</v>
      </c>
      <c r="C105" s="134" t="s">
        <v>19</v>
      </c>
      <c r="D105" s="134" t="s">
        <v>126</v>
      </c>
      <c r="E105" s="134" t="s">
        <v>94</v>
      </c>
      <c r="F105" s="135" t="s">
        <v>134</v>
      </c>
      <c r="G105" s="135" t="s">
        <v>137</v>
      </c>
      <c r="H105" s="118">
        <v>100</v>
      </c>
      <c r="I105" s="118"/>
      <c r="J105" s="118"/>
      <c r="L105" s="118">
        <v>100</v>
      </c>
    </row>
    <row r="106" spans="2:12" ht="47.25">
      <c r="B106" s="167" t="s">
        <v>138</v>
      </c>
      <c r="C106" s="168" t="s">
        <v>19</v>
      </c>
      <c r="D106" s="168" t="s">
        <v>126</v>
      </c>
      <c r="E106" s="168" t="s">
        <v>94</v>
      </c>
      <c r="F106" s="169" t="s">
        <v>139</v>
      </c>
      <c r="G106" s="169"/>
      <c r="H106" s="170">
        <f>H107</f>
        <v>5904</v>
      </c>
      <c r="I106" s="118"/>
      <c r="J106" s="118"/>
      <c r="L106" s="170">
        <f>L107</f>
        <v>5904</v>
      </c>
    </row>
    <row r="107" spans="2:12" ht="47.25">
      <c r="B107" s="171" t="s">
        <v>140</v>
      </c>
      <c r="C107" s="172" t="s">
        <v>19</v>
      </c>
      <c r="D107" s="172" t="s">
        <v>126</v>
      </c>
      <c r="E107" s="172" t="s">
        <v>94</v>
      </c>
      <c r="F107" s="173" t="s">
        <v>141</v>
      </c>
      <c r="G107" s="173"/>
      <c r="H107" s="174">
        <f>H108+H110+H112+H114</f>
        <v>5904</v>
      </c>
      <c r="I107" s="118"/>
      <c r="J107" s="118"/>
      <c r="L107" s="174">
        <f>L108+L110+L112+L114</f>
        <v>5904</v>
      </c>
    </row>
    <row r="108" spans="2:12" ht="173.25">
      <c r="B108" s="49" t="s">
        <v>142</v>
      </c>
      <c r="C108" s="136" t="s">
        <v>19</v>
      </c>
      <c r="D108" s="136" t="s">
        <v>126</v>
      </c>
      <c r="E108" s="136" t="s">
        <v>94</v>
      </c>
      <c r="F108" s="137" t="s">
        <v>141</v>
      </c>
      <c r="G108" s="137"/>
      <c r="H108" s="43">
        <f>H109</f>
        <v>2750</v>
      </c>
      <c r="I108" s="118"/>
      <c r="J108" s="118"/>
      <c r="L108" s="43">
        <f>L109</f>
        <v>2750</v>
      </c>
    </row>
    <row r="109" spans="2:12" ht="31.5">
      <c r="B109" s="40" t="s">
        <v>136</v>
      </c>
      <c r="C109" s="134" t="s">
        <v>19</v>
      </c>
      <c r="D109" s="134" t="s">
        <v>126</v>
      </c>
      <c r="E109" s="134" t="s">
        <v>94</v>
      </c>
      <c r="F109" s="135" t="s">
        <v>141</v>
      </c>
      <c r="G109" s="135" t="s">
        <v>137</v>
      </c>
      <c r="H109" s="118">
        <v>2750</v>
      </c>
      <c r="I109" s="118"/>
      <c r="J109" s="118"/>
      <c r="L109" s="118">
        <v>2750</v>
      </c>
    </row>
    <row r="110" spans="2:12" ht="173.25">
      <c r="B110" s="49" t="s">
        <v>143</v>
      </c>
      <c r="C110" s="136" t="s">
        <v>19</v>
      </c>
      <c r="D110" s="136" t="s">
        <v>126</v>
      </c>
      <c r="E110" s="136" t="s">
        <v>94</v>
      </c>
      <c r="F110" s="137" t="s">
        <v>144</v>
      </c>
      <c r="G110" s="137"/>
      <c r="H110" s="43">
        <f>H111</f>
        <v>1739</v>
      </c>
      <c r="I110" s="118"/>
      <c r="J110" s="118"/>
      <c r="L110" s="43">
        <f>L111</f>
        <v>1739</v>
      </c>
    </row>
    <row r="111" spans="2:12" ht="31.5">
      <c r="B111" s="40" t="s">
        <v>136</v>
      </c>
      <c r="C111" s="134" t="s">
        <v>19</v>
      </c>
      <c r="D111" s="134" t="s">
        <v>126</v>
      </c>
      <c r="E111" s="134" t="s">
        <v>94</v>
      </c>
      <c r="F111" s="135" t="s">
        <v>144</v>
      </c>
      <c r="G111" s="135" t="s">
        <v>137</v>
      </c>
      <c r="H111" s="118">
        <v>1739</v>
      </c>
      <c r="I111" s="118"/>
      <c r="J111" s="118"/>
      <c r="L111" s="118">
        <v>1739</v>
      </c>
    </row>
    <row r="112" spans="2:12" ht="126">
      <c r="B112" s="49" t="s">
        <v>145</v>
      </c>
      <c r="C112" s="136" t="s">
        <v>19</v>
      </c>
      <c r="D112" s="136" t="s">
        <v>126</v>
      </c>
      <c r="E112" s="136" t="s">
        <v>94</v>
      </c>
      <c r="F112" s="137" t="s">
        <v>146</v>
      </c>
      <c r="G112" s="137"/>
      <c r="H112" s="43">
        <f>H113</f>
        <v>1380</v>
      </c>
      <c r="I112" s="118"/>
      <c r="J112" s="118"/>
      <c r="L112" s="43">
        <f>L113</f>
        <v>1380</v>
      </c>
    </row>
    <row r="113" spans="2:12" ht="31.5">
      <c r="B113" s="40" t="s">
        <v>136</v>
      </c>
      <c r="C113" s="134" t="s">
        <v>19</v>
      </c>
      <c r="D113" s="134" t="s">
        <v>126</v>
      </c>
      <c r="E113" s="134" t="s">
        <v>94</v>
      </c>
      <c r="F113" s="135" t="s">
        <v>146</v>
      </c>
      <c r="G113" s="135" t="s">
        <v>137</v>
      </c>
      <c r="H113" s="118">
        <v>1380</v>
      </c>
      <c r="I113" s="118"/>
      <c r="J113" s="118"/>
      <c r="L113" s="118">
        <v>1380</v>
      </c>
    </row>
    <row r="114" spans="2:12" ht="78.75">
      <c r="B114" s="49" t="s">
        <v>147</v>
      </c>
      <c r="C114" s="136" t="s">
        <v>19</v>
      </c>
      <c r="D114" s="136" t="s">
        <v>126</v>
      </c>
      <c r="E114" s="136" t="s">
        <v>94</v>
      </c>
      <c r="F114" s="137" t="s">
        <v>148</v>
      </c>
      <c r="G114" s="137"/>
      <c r="H114" s="43">
        <f>H115</f>
        <v>35</v>
      </c>
      <c r="I114" s="118"/>
      <c r="J114" s="118"/>
      <c r="L114" s="43">
        <f>L115</f>
        <v>35</v>
      </c>
    </row>
    <row r="115" spans="2:12" ht="31.5">
      <c r="B115" s="40" t="s">
        <v>136</v>
      </c>
      <c r="C115" s="134" t="s">
        <v>19</v>
      </c>
      <c r="D115" s="134" t="s">
        <v>126</v>
      </c>
      <c r="E115" s="134" t="s">
        <v>94</v>
      </c>
      <c r="F115" s="135" t="s">
        <v>148</v>
      </c>
      <c r="G115" s="135" t="s">
        <v>137</v>
      </c>
      <c r="H115" s="118">
        <v>35</v>
      </c>
      <c r="I115" s="118"/>
      <c r="J115" s="118"/>
      <c r="L115" s="118">
        <v>35</v>
      </c>
    </row>
    <row r="116" spans="2:12" ht="31.5">
      <c r="B116" s="146" t="s">
        <v>149</v>
      </c>
      <c r="C116" s="147" t="s">
        <v>19</v>
      </c>
      <c r="D116" s="147" t="s">
        <v>126</v>
      </c>
      <c r="E116" s="147" t="s">
        <v>94</v>
      </c>
      <c r="F116" s="148" t="s">
        <v>150</v>
      </c>
      <c r="G116" s="148"/>
      <c r="H116" s="154">
        <f>H117+H122+H124+H120</f>
        <v>7390.17</v>
      </c>
      <c r="I116" s="118"/>
      <c r="J116" s="118"/>
      <c r="L116" s="154">
        <f>L117+L122+L124+L120</f>
        <v>7390.17</v>
      </c>
    </row>
    <row r="117" spans="2:12" ht="47.25">
      <c r="B117" s="130" t="s">
        <v>151</v>
      </c>
      <c r="C117" s="131" t="s">
        <v>19</v>
      </c>
      <c r="D117" s="131" t="s">
        <v>126</v>
      </c>
      <c r="E117" s="131" t="s">
        <v>94</v>
      </c>
      <c r="F117" s="132" t="s">
        <v>152</v>
      </c>
      <c r="G117" s="132"/>
      <c r="H117" s="133">
        <f>H118</f>
        <v>2239.04</v>
      </c>
      <c r="I117" s="118"/>
      <c r="J117" s="118"/>
      <c r="L117" s="133">
        <f>L118</f>
        <v>2239.04</v>
      </c>
    </row>
    <row r="118" spans="2:12" ht="31.5">
      <c r="B118" s="49" t="s">
        <v>153</v>
      </c>
      <c r="C118" s="136" t="s">
        <v>19</v>
      </c>
      <c r="D118" s="136" t="s">
        <v>126</v>
      </c>
      <c r="E118" s="136" t="s">
        <v>94</v>
      </c>
      <c r="F118" s="137" t="s">
        <v>152</v>
      </c>
      <c r="G118" s="137"/>
      <c r="H118" s="43">
        <f>H119</f>
        <v>2239.04</v>
      </c>
      <c r="I118" s="118"/>
      <c r="J118" s="118"/>
      <c r="L118" s="43">
        <f>L119</f>
        <v>2239.04</v>
      </c>
    </row>
    <row r="119" spans="2:12" ht="31.5">
      <c r="B119" s="40" t="s">
        <v>30</v>
      </c>
      <c r="C119" s="134" t="s">
        <v>19</v>
      </c>
      <c r="D119" s="134" t="s">
        <v>126</v>
      </c>
      <c r="E119" s="134" t="s">
        <v>94</v>
      </c>
      <c r="F119" s="135" t="s">
        <v>152</v>
      </c>
      <c r="G119" s="135" t="s">
        <v>31</v>
      </c>
      <c r="H119" s="118">
        <v>2239.04</v>
      </c>
      <c r="I119" s="118"/>
      <c r="J119" s="118"/>
      <c r="L119" s="118">
        <v>2239.04</v>
      </c>
    </row>
    <row r="120" spans="2:12" ht="47.25">
      <c r="B120" s="49" t="s">
        <v>154</v>
      </c>
      <c r="C120" s="136" t="s">
        <v>19</v>
      </c>
      <c r="D120" s="136" t="s">
        <v>126</v>
      </c>
      <c r="E120" s="136" t="s">
        <v>94</v>
      </c>
      <c r="F120" s="137" t="s">
        <v>155</v>
      </c>
      <c r="G120" s="137"/>
      <c r="H120" s="43">
        <f>H121</f>
        <v>1771.13</v>
      </c>
      <c r="I120" s="118"/>
      <c r="J120" s="118"/>
      <c r="L120" s="43">
        <f>L121</f>
        <v>1771.13</v>
      </c>
    </row>
    <row r="121" spans="2:12" ht="31.5">
      <c r="B121" s="40" t="s">
        <v>30</v>
      </c>
      <c r="C121" s="134" t="s">
        <v>19</v>
      </c>
      <c r="D121" s="134" t="s">
        <v>126</v>
      </c>
      <c r="E121" s="134" t="s">
        <v>94</v>
      </c>
      <c r="F121" s="135" t="s">
        <v>155</v>
      </c>
      <c r="G121" s="135" t="s">
        <v>31</v>
      </c>
      <c r="H121" s="118">
        <v>1771.13</v>
      </c>
      <c r="I121" s="118"/>
      <c r="J121" s="118"/>
      <c r="L121" s="118">
        <v>1771.13</v>
      </c>
    </row>
    <row r="122" spans="2:12" ht="31.5">
      <c r="B122" s="49" t="s">
        <v>156</v>
      </c>
      <c r="C122" s="136" t="s">
        <v>19</v>
      </c>
      <c r="D122" s="136" t="s">
        <v>126</v>
      </c>
      <c r="E122" s="136" t="s">
        <v>94</v>
      </c>
      <c r="F122" s="137" t="s">
        <v>157</v>
      </c>
      <c r="G122" s="137"/>
      <c r="H122" s="43">
        <f>H123</f>
        <v>3280</v>
      </c>
      <c r="I122" s="118"/>
      <c r="J122" s="118"/>
      <c r="L122" s="43">
        <f>L123</f>
        <v>3280</v>
      </c>
    </row>
    <row r="123" spans="2:12" ht="31.5">
      <c r="B123" s="40" t="s">
        <v>30</v>
      </c>
      <c r="C123" s="134" t="s">
        <v>19</v>
      </c>
      <c r="D123" s="134" t="s">
        <v>126</v>
      </c>
      <c r="E123" s="134" t="s">
        <v>94</v>
      </c>
      <c r="F123" s="135" t="s">
        <v>157</v>
      </c>
      <c r="G123" s="135" t="s">
        <v>31</v>
      </c>
      <c r="H123" s="118">
        <v>3280</v>
      </c>
      <c r="I123" s="118"/>
      <c r="J123" s="118"/>
      <c r="L123" s="118">
        <v>3280</v>
      </c>
    </row>
    <row r="124" spans="2:12" ht="31.5">
      <c r="B124" s="49" t="s">
        <v>158</v>
      </c>
      <c r="C124" s="136" t="s">
        <v>19</v>
      </c>
      <c r="D124" s="136" t="s">
        <v>126</v>
      </c>
      <c r="E124" s="136" t="s">
        <v>94</v>
      </c>
      <c r="F124" s="137" t="s">
        <v>159</v>
      </c>
      <c r="G124" s="137"/>
      <c r="H124" s="43">
        <f>H125</f>
        <v>100</v>
      </c>
      <c r="I124" s="118"/>
      <c r="J124" s="118"/>
      <c r="L124" s="43">
        <f>L125</f>
        <v>100</v>
      </c>
    </row>
    <row r="125" spans="2:12" ht="40.5" customHeight="1">
      <c r="B125" s="40" t="s">
        <v>30</v>
      </c>
      <c r="C125" s="134" t="s">
        <v>19</v>
      </c>
      <c r="D125" s="134" t="s">
        <v>126</v>
      </c>
      <c r="E125" s="134" t="s">
        <v>94</v>
      </c>
      <c r="F125" s="135" t="s">
        <v>159</v>
      </c>
      <c r="G125" s="135" t="s">
        <v>31</v>
      </c>
      <c r="H125" s="118">
        <v>100</v>
      </c>
      <c r="I125" s="118"/>
      <c r="J125" s="118"/>
      <c r="L125" s="118">
        <v>100</v>
      </c>
    </row>
    <row r="126" spans="2:12" ht="26.25" customHeight="1">
      <c r="B126" s="154" t="s">
        <v>160</v>
      </c>
      <c r="C126" s="175" t="s">
        <v>19</v>
      </c>
      <c r="D126" s="175" t="s">
        <v>126</v>
      </c>
      <c r="E126" s="175" t="s">
        <v>94</v>
      </c>
      <c r="F126" s="148" t="s">
        <v>161</v>
      </c>
      <c r="G126" s="148"/>
      <c r="H126" s="154">
        <f>H128</f>
        <v>100</v>
      </c>
      <c r="I126" s="118"/>
      <c r="J126" s="118"/>
      <c r="L126" s="154">
        <f>L128</f>
        <v>100</v>
      </c>
    </row>
    <row r="127" spans="2:12" ht="55.5" customHeight="1">
      <c r="B127" s="130" t="s">
        <v>162</v>
      </c>
      <c r="C127" s="131" t="s">
        <v>19</v>
      </c>
      <c r="D127" s="131" t="s">
        <v>126</v>
      </c>
      <c r="E127" s="131" t="s">
        <v>94</v>
      </c>
      <c r="F127" s="132" t="s">
        <v>161</v>
      </c>
      <c r="G127" s="132"/>
      <c r="H127" s="133">
        <f>H128</f>
        <v>100</v>
      </c>
      <c r="I127" s="118"/>
      <c r="J127" s="118"/>
      <c r="L127" s="133">
        <f>L128</f>
        <v>100</v>
      </c>
    </row>
    <row r="128" spans="2:12" ht="54.75" customHeight="1">
      <c r="B128" s="162" t="s">
        <v>163</v>
      </c>
      <c r="C128" s="163" t="s">
        <v>19</v>
      </c>
      <c r="D128" s="163" t="s">
        <v>126</v>
      </c>
      <c r="E128" s="163" t="s">
        <v>94</v>
      </c>
      <c r="F128" s="137" t="s">
        <v>161</v>
      </c>
      <c r="G128" s="137"/>
      <c r="H128" s="43">
        <f>H129</f>
        <v>100</v>
      </c>
      <c r="I128" s="118"/>
      <c r="J128" s="118"/>
      <c r="L128" s="43">
        <f>L129</f>
        <v>100</v>
      </c>
    </row>
    <row r="129" spans="2:12" ht="31.5">
      <c r="B129" s="176" t="s">
        <v>30</v>
      </c>
      <c r="C129" s="177" t="s">
        <v>19</v>
      </c>
      <c r="D129" s="177" t="s">
        <v>126</v>
      </c>
      <c r="E129" s="177" t="s">
        <v>94</v>
      </c>
      <c r="F129" s="135" t="s">
        <v>161</v>
      </c>
      <c r="G129" s="135" t="s">
        <v>137</v>
      </c>
      <c r="H129" s="118">
        <v>100</v>
      </c>
      <c r="I129" s="118"/>
      <c r="J129" s="118"/>
      <c r="L129" s="118">
        <v>100</v>
      </c>
    </row>
    <row r="130" spans="2:12" ht="40.5" customHeight="1">
      <c r="B130" s="178" t="s">
        <v>164</v>
      </c>
      <c r="C130" s="179" t="s">
        <v>19</v>
      </c>
      <c r="D130" s="179" t="s">
        <v>126</v>
      </c>
      <c r="E130" s="179" t="s">
        <v>94</v>
      </c>
      <c r="F130" s="148" t="s">
        <v>165</v>
      </c>
      <c r="G130" s="148"/>
      <c r="H130" s="154">
        <f>H131</f>
        <v>3075.8900000000003</v>
      </c>
      <c r="I130" s="118"/>
      <c r="J130" s="118"/>
      <c r="L130" s="154">
        <f>L131</f>
        <v>3075.8900000000003</v>
      </c>
    </row>
    <row r="131" spans="2:12" ht="39.75" customHeight="1">
      <c r="B131" s="180" t="s">
        <v>166</v>
      </c>
      <c r="C131" s="181" t="s">
        <v>19</v>
      </c>
      <c r="D131" s="181" t="s">
        <v>126</v>
      </c>
      <c r="E131" s="181" t="s">
        <v>94</v>
      </c>
      <c r="F131" s="132" t="s">
        <v>165</v>
      </c>
      <c r="G131" s="132"/>
      <c r="H131" s="133">
        <f>H132+H134</f>
        <v>3075.8900000000003</v>
      </c>
      <c r="I131" s="118"/>
      <c r="J131" s="118"/>
      <c r="L131" s="133">
        <f>L132+L134</f>
        <v>3075.8900000000003</v>
      </c>
    </row>
    <row r="132" spans="2:12" ht="39.75" customHeight="1">
      <c r="B132" s="162" t="s">
        <v>167</v>
      </c>
      <c r="C132" s="163" t="s">
        <v>19</v>
      </c>
      <c r="D132" s="163" t="s">
        <v>126</v>
      </c>
      <c r="E132" s="163" t="s">
        <v>94</v>
      </c>
      <c r="F132" s="137" t="s">
        <v>165</v>
      </c>
      <c r="G132" s="132"/>
      <c r="H132" s="43">
        <f>H133</f>
        <v>2718.11</v>
      </c>
      <c r="I132" s="118"/>
      <c r="J132" s="118"/>
      <c r="L132" s="43">
        <f>L133</f>
        <v>2718.11</v>
      </c>
    </row>
    <row r="133" spans="2:12" ht="31.5">
      <c r="B133" s="176" t="s">
        <v>136</v>
      </c>
      <c r="C133" s="177" t="s">
        <v>19</v>
      </c>
      <c r="D133" s="177" t="s">
        <v>126</v>
      </c>
      <c r="E133" s="177" t="s">
        <v>94</v>
      </c>
      <c r="F133" s="135" t="s">
        <v>165</v>
      </c>
      <c r="G133" s="135" t="s">
        <v>137</v>
      </c>
      <c r="H133" s="118">
        <v>2718.11</v>
      </c>
      <c r="I133" s="118"/>
      <c r="J133" s="118"/>
      <c r="L133" s="118">
        <v>2718.11</v>
      </c>
    </row>
    <row r="134" spans="2:12" ht="47.25">
      <c r="B134" s="162" t="s">
        <v>168</v>
      </c>
      <c r="C134" s="163" t="s">
        <v>19</v>
      </c>
      <c r="D134" s="163" t="s">
        <v>126</v>
      </c>
      <c r="E134" s="163" t="s">
        <v>94</v>
      </c>
      <c r="F134" s="137" t="s">
        <v>169</v>
      </c>
      <c r="G134" s="137"/>
      <c r="H134" s="43">
        <f>H135</f>
        <v>357.78</v>
      </c>
      <c r="I134" s="118"/>
      <c r="J134" s="118"/>
      <c r="L134" s="43">
        <f>L135</f>
        <v>357.78</v>
      </c>
    </row>
    <row r="135" spans="2:12" ht="31.5">
      <c r="B135" s="176" t="s">
        <v>136</v>
      </c>
      <c r="C135" s="177" t="s">
        <v>19</v>
      </c>
      <c r="D135" s="177" t="s">
        <v>126</v>
      </c>
      <c r="E135" s="177" t="s">
        <v>94</v>
      </c>
      <c r="F135" s="135" t="s">
        <v>169</v>
      </c>
      <c r="G135" s="135" t="s">
        <v>137</v>
      </c>
      <c r="H135" s="118">
        <v>357.78</v>
      </c>
      <c r="I135" s="118"/>
      <c r="J135" s="118"/>
      <c r="L135" s="118">
        <v>357.78</v>
      </c>
    </row>
    <row r="136" spans="2:12" ht="47.25">
      <c r="B136" s="146" t="s">
        <v>170</v>
      </c>
      <c r="C136" s="147" t="s">
        <v>19</v>
      </c>
      <c r="D136" s="147" t="s">
        <v>126</v>
      </c>
      <c r="E136" s="147" t="s">
        <v>22</v>
      </c>
      <c r="F136" s="148" t="s">
        <v>171</v>
      </c>
      <c r="G136" s="148"/>
      <c r="H136" s="154">
        <f>H137+H140</f>
        <v>9082.89</v>
      </c>
      <c r="I136" s="118"/>
      <c r="J136" s="118"/>
      <c r="L136" s="154">
        <f>L137+L140</f>
        <v>9099.060000000001</v>
      </c>
    </row>
    <row r="137" spans="2:12" ht="47.25">
      <c r="B137" s="130" t="s">
        <v>172</v>
      </c>
      <c r="C137" s="131" t="s">
        <v>19</v>
      </c>
      <c r="D137" s="131" t="s">
        <v>126</v>
      </c>
      <c r="E137" s="131" t="s">
        <v>22</v>
      </c>
      <c r="F137" s="132" t="s">
        <v>173</v>
      </c>
      <c r="G137" s="132"/>
      <c r="H137" s="133">
        <f>H138</f>
        <v>1782.33</v>
      </c>
      <c r="I137" s="118"/>
      <c r="J137" s="118"/>
      <c r="L137" s="133">
        <f>L138</f>
        <v>1798.5</v>
      </c>
    </row>
    <row r="138" spans="2:12" ht="102.75" customHeight="1">
      <c r="B138" s="49" t="s">
        <v>174</v>
      </c>
      <c r="C138" s="136" t="s">
        <v>19</v>
      </c>
      <c r="D138" s="136" t="s">
        <v>126</v>
      </c>
      <c r="E138" s="136" t="s">
        <v>22</v>
      </c>
      <c r="F138" s="137" t="s">
        <v>173</v>
      </c>
      <c r="G138" s="137"/>
      <c r="H138" s="43">
        <f>H139</f>
        <v>1782.33</v>
      </c>
      <c r="I138" s="118"/>
      <c r="J138" s="118"/>
      <c r="L138" s="43">
        <f>L139</f>
        <v>1798.5</v>
      </c>
    </row>
    <row r="139" spans="2:12" ht="102.75" customHeight="1">
      <c r="B139" s="40" t="s">
        <v>25</v>
      </c>
      <c r="C139" s="134" t="s">
        <v>19</v>
      </c>
      <c r="D139" s="134" t="s">
        <v>126</v>
      </c>
      <c r="E139" s="134" t="s">
        <v>22</v>
      </c>
      <c r="F139" s="135" t="s">
        <v>173</v>
      </c>
      <c r="G139" s="135" t="s">
        <v>26</v>
      </c>
      <c r="H139" s="118">
        <v>1782.33</v>
      </c>
      <c r="I139" s="118"/>
      <c r="J139" s="118"/>
      <c r="L139" s="118">
        <v>1798.5</v>
      </c>
    </row>
    <row r="140" spans="2:12" ht="110.25">
      <c r="B140" s="49" t="s">
        <v>175</v>
      </c>
      <c r="C140" s="136" t="s">
        <v>19</v>
      </c>
      <c r="D140" s="136" t="s">
        <v>126</v>
      </c>
      <c r="E140" s="136" t="s">
        <v>22</v>
      </c>
      <c r="F140" s="137" t="s">
        <v>176</v>
      </c>
      <c r="G140" s="137"/>
      <c r="H140" s="43">
        <f>H141</f>
        <v>7300.56</v>
      </c>
      <c r="I140" s="118"/>
      <c r="J140" s="118"/>
      <c r="L140" s="43">
        <f>L141</f>
        <v>7300.56</v>
      </c>
    </row>
    <row r="141" spans="2:12" ht="31.5">
      <c r="B141" s="40" t="s">
        <v>136</v>
      </c>
      <c r="C141" s="134" t="s">
        <v>19</v>
      </c>
      <c r="D141" s="134" t="s">
        <v>126</v>
      </c>
      <c r="E141" s="134" t="s">
        <v>22</v>
      </c>
      <c r="F141" s="135" t="s">
        <v>176</v>
      </c>
      <c r="G141" s="135" t="s">
        <v>137</v>
      </c>
      <c r="H141" s="118">
        <v>7300.56</v>
      </c>
      <c r="I141" s="118"/>
      <c r="J141" s="118"/>
      <c r="L141" s="118">
        <v>7300.56</v>
      </c>
    </row>
    <row r="142" spans="2:12" ht="66.75" customHeight="1">
      <c r="B142" s="146" t="s">
        <v>177</v>
      </c>
      <c r="C142" s="147" t="s">
        <v>19</v>
      </c>
      <c r="D142" s="147" t="s">
        <v>126</v>
      </c>
      <c r="E142" s="147" t="s">
        <v>94</v>
      </c>
      <c r="F142" s="148" t="s">
        <v>178</v>
      </c>
      <c r="G142" s="148"/>
      <c r="H142" s="154">
        <f>H143</f>
        <v>252.77</v>
      </c>
      <c r="I142" s="118"/>
      <c r="J142" s="118"/>
      <c r="L142" s="154">
        <f>L143</f>
        <v>255.06</v>
      </c>
    </row>
    <row r="143" spans="2:12" ht="57.75" customHeight="1">
      <c r="B143" s="130" t="s">
        <v>129</v>
      </c>
      <c r="C143" s="131" t="s">
        <v>19</v>
      </c>
      <c r="D143" s="131" t="s">
        <v>126</v>
      </c>
      <c r="E143" s="131" t="s">
        <v>179</v>
      </c>
      <c r="F143" s="132" t="s">
        <v>130</v>
      </c>
      <c r="G143" s="132"/>
      <c r="H143" s="133">
        <f>H144</f>
        <v>252.77</v>
      </c>
      <c r="I143" s="118"/>
      <c r="J143" s="118"/>
      <c r="L143" s="133">
        <f>L144</f>
        <v>255.06</v>
      </c>
    </row>
    <row r="144" spans="2:12" ht="103.5" customHeight="1">
      <c r="B144" s="49" t="s">
        <v>180</v>
      </c>
      <c r="C144" s="136" t="s">
        <v>19</v>
      </c>
      <c r="D144" s="136" t="s">
        <v>126</v>
      </c>
      <c r="E144" s="136" t="s">
        <v>179</v>
      </c>
      <c r="F144" s="137" t="s">
        <v>181</v>
      </c>
      <c r="G144" s="137"/>
      <c r="H144" s="43">
        <f>H145</f>
        <v>252.77</v>
      </c>
      <c r="I144" s="118"/>
      <c r="J144" s="118"/>
      <c r="L144" s="43">
        <f>L145</f>
        <v>255.06</v>
      </c>
    </row>
    <row r="145" spans="2:12" ht="94.5">
      <c r="B145" s="40" t="s">
        <v>25</v>
      </c>
      <c r="C145" s="134" t="s">
        <v>19</v>
      </c>
      <c r="D145" s="134" t="s">
        <v>126</v>
      </c>
      <c r="E145" s="134" t="s">
        <v>179</v>
      </c>
      <c r="F145" s="135" t="s">
        <v>181</v>
      </c>
      <c r="G145" s="135" t="s">
        <v>26</v>
      </c>
      <c r="H145" s="118">
        <v>252.77</v>
      </c>
      <c r="I145" s="118"/>
      <c r="J145" s="118"/>
      <c r="L145" s="118">
        <v>255.06</v>
      </c>
    </row>
    <row r="146" spans="2:12" ht="78.75">
      <c r="B146" s="130" t="s">
        <v>182</v>
      </c>
      <c r="C146" s="131" t="s">
        <v>19</v>
      </c>
      <c r="D146" s="131" t="s">
        <v>126</v>
      </c>
      <c r="E146" s="131" t="s">
        <v>179</v>
      </c>
      <c r="F146" s="132" t="s">
        <v>183</v>
      </c>
      <c r="G146" s="132"/>
      <c r="H146" s="133">
        <f>H147</f>
        <v>1648.57</v>
      </c>
      <c r="I146" s="118"/>
      <c r="J146" s="118"/>
      <c r="L146" s="133">
        <f>L147</f>
        <v>1663.59</v>
      </c>
    </row>
    <row r="147" spans="2:12" ht="63">
      <c r="B147" s="40" t="s">
        <v>184</v>
      </c>
      <c r="C147" s="134" t="s">
        <v>19</v>
      </c>
      <c r="D147" s="134" t="s">
        <v>126</v>
      </c>
      <c r="E147" s="134" t="s">
        <v>179</v>
      </c>
      <c r="F147" s="135" t="s">
        <v>183</v>
      </c>
      <c r="G147" s="132"/>
      <c r="H147" s="118">
        <f>H148+H149</f>
        <v>1648.57</v>
      </c>
      <c r="I147" s="118"/>
      <c r="J147" s="118"/>
      <c r="L147" s="118">
        <f>L148+L149</f>
        <v>1663.59</v>
      </c>
    </row>
    <row r="148" spans="2:12" ht="94.5">
      <c r="B148" s="40" t="s">
        <v>25</v>
      </c>
      <c r="C148" s="134" t="s">
        <v>19</v>
      </c>
      <c r="D148" s="134" t="s">
        <v>126</v>
      </c>
      <c r="E148" s="134" t="s">
        <v>179</v>
      </c>
      <c r="F148" s="135" t="s">
        <v>183</v>
      </c>
      <c r="G148" s="135" t="s">
        <v>26</v>
      </c>
      <c r="H148" s="118">
        <v>1560</v>
      </c>
      <c r="I148" s="118"/>
      <c r="J148" s="118"/>
      <c r="L148" s="118">
        <f>1550+25.02</f>
        <v>1575.02</v>
      </c>
    </row>
    <row r="149" spans="2:12" ht="31.5">
      <c r="B149" s="40" t="s">
        <v>30</v>
      </c>
      <c r="C149" s="134" t="s">
        <v>19</v>
      </c>
      <c r="D149" s="134" t="s">
        <v>126</v>
      </c>
      <c r="E149" s="134" t="s">
        <v>179</v>
      </c>
      <c r="F149" s="135" t="s">
        <v>183</v>
      </c>
      <c r="G149" s="135" t="s">
        <v>31</v>
      </c>
      <c r="H149" s="118">
        <v>88.57</v>
      </c>
      <c r="I149" s="118"/>
      <c r="J149" s="118"/>
      <c r="L149" s="118">
        <v>88.57</v>
      </c>
    </row>
    <row r="150" spans="2:12" ht="31.5">
      <c r="B150" s="142" t="s">
        <v>185</v>
      </c>
      <c r="C150" s="143" t="s">
        <v>19</v>
      </c>
      <c r="D150" s="143" t="s">
        <v>186</v>
      </c>
      <c r="E150" s="143"/>
      <c r="F150" s="144"/>
      <c r="G150" s="144"/>
      <c r="H150" s="129">
        <f>H151</f>
        <v>2753.3</v>
      </c>
      <c r="I150" s="118"/>
      <c r="J150" s="118"/>
      <c r="L150" s="129">
        <f>L151</f>
        <v>2744.8</v>
      </c>
    </row>
    <row r="151" spans="2:12" ht="47.25">
      <c r="B151" s="130" t="s">
        <v>187</v>
      </c>
      <c r="C151" s="131" t="s">
        <v>19</v>
      </c>
      <c r="D151" s="131" t="s">
        <v>186</v>
      </c>
      <c r="E151" s="131" t="s">
        <v>89</v>
      </c>
      <c r="F151" s="132" t="s">
        <v>188</v>
      </c>
      <c r="G151" s="132"/>
      <c r="H151" s="133">
        <f>H154+H152</f>
        <v>2753.3</v>
      </c>
      <c r="I151" s="118"/>
      <c r="J151" s="118"/>
      <c r="L151" s="133">
        <f>L154+L152</f>
        <v>2744.8</v>
      </c>
    </row>
    <row r="152" spans="2:12" ht="31.5">
      <c r="B152" s="49" t="s">
        <v>189</v>
      </c>
      <c r="C152" s="136" t="s">
        <v>19</v>
      </c>
      <c r="D152" s="136" t="s">
        <v>186</v>
      </c>
      <c r="E152" s="136" t="s">
        <v>89</v>
      </c>
      <c r="F152" s="137" t="s">
        <v>190</v>
      </c>
      <c r="G152" s="137"/>
      <c r="H152" s="43">
        <f>H153</f>
        <v>153.3</v>
      </c>
      <c r="I152" s="118"/>
      <c r="J152" s="118"/>
      <c r="L152" s="43">
        <f>L153</f>
        <v>144.8</v>
      </c>
    </row>
    <row r="153" spans="2:12" ht="47.25">
      <c r="B153" s="40" t="s">
        <v>115</v>
      </c>
      <c r="C153" s="134" t="s">
        <v>19</v>
      </c>
      <c r="D153" s="134" t="s">
        <v>186</v>
      </c>
      <c r="E153" s="134" t="s">
        <v>89</v>
      </c>
      <c r="F153" s="135" t="s">
        <v>190</v>
      </c>
      <c r="G153" s="135"/>
      <c r="H153" s="118">
        <v>153.3</v>
      </c>
      <c r="I153" s="118"/>
      <c r="J153" s="118"/>
      <c r="L153" s="118">
        <v>144.8</v>
      </c>
    </row>
    <row r="154" spans="2:12" ht="84" customHeight="1">
      <c r="B154" s="49" t="s">
        <v>191</v>
      </c>
      <c r="C154" s="136" t="s">
        <v>19</v>
      </c>
      <c r="D154" s="136" t="s">
        <v>186</v>
      </c>
      <c r="E154" s="136" t="s">
        <v>89</v>
      </c>
      <c r="F154" s="137" t="s">
        <v>188</v>
      </c>
      <c r="G154" s="137"/>
      <c r="H154" s="43">
        <f>H155</f>
        <v>2600</v>
      </c>
      <c r="I154" s="118"/>
      <c r="J154" s="118"/>
      <c r="L154" s="43">
        <f>L155</f>
        <v>2600</v>
      </c>
    </row>
    <row r="155" spans="2:12" ht="47.25">
      <c r="B155" s="40" t="s">
        <v>115</v>
      </c>
      <c r="C155" s="134" t="s">
        <v>19</v>
      </c>
      <c r="D155" s="134" t="s">
        <v>186</v>
      </c>
      <c r="E155" s="134" t="s">
        <v>89</v>
      </c>
      <c r="F155" s="135" t="s">
        <v>188</v>
      </c>
      <c r="G155" s="135" t="s">
        <v>116</v>
      </c>
      <c r="H155" s="118">
        <v>2600</v>
      </c>
      <c r="I155" s="118"/>
      <c r="J155" s="118"/>
      <c r="L155" s="118">
        <v>2600</v>
      </c>
    </row>
    <row r="156" spans="2:12" ht="47.25">
      <c r="B156" s="122" t="s">
        <v>596</v>
      </c>
      <c r="C156" s="123" t="s">
        <v>192</v>
      </c>
      <c r="D156" s="124"/>
      <c r="E156" s="123"/>
      <c r="F156" s="123"/>
      <c r="G156" s="123"/>
      <c r="H156" s="125">
        <f>H157</f>
        <v>24087.3</v>
      </c>
      <c r="I156" s="118"/>
      <c r="J156" s="118"/>
      <c r="L156" s="125">
        <f>L157</f>
        <v>24087.3</v>
      </c>
    </row>
    <row r="157" spans="2:12" ht="15.75">
      <c r="B157" s="126" t="s">
        <v>18</v>
      </c>
      <c r="C157" s="127" t="s">
        <v>192</v>
      </c>
      <c r="D157" s="128" t="s">
        <v>20</v>
      </c>
      <c r="E157" s="127"/>
      <c r="F157" s="127"/>
      <c r="G157" s="127"/>
      <c r="H157" s="129">
        <f>H158+H163</f>
        <v>24087.3</v>
      </c>
      <c r="I157" s="118"/>
      <c r="J157" s="118"/>
      <c r="L157" s="129">
        <f>L158+L163</f>
        <v>24087.3</v>
      </c>
    </row>
    <row r="158" spans="2:12" ht="36.75" customHeight="1">
      <c r="B158" s="130" t="s">
        <v>193</v>
      </c>
      <c r="C158" s="131" t="s">
        <v>192</v>
      </c>
      <c r="D158" s="131" t="s">
        <v>20</v>
      </c>
      <c r="E158" s="131" t="s">
        <v>33</v>
      </c>
      <c r="F158" s="132" t="s">
        <v>194</v>
      </c>
      <c r="G158" s="132"/>
      <c r="H158" s="133">
        <f>H159</f>
        <v>20178</v>
      </c>
      <c r="I158" s="118"/>
      <c r="J158" s="118"/>
      <c r="L158" s="133">
        <f>L159</f>
        <v>20178</v>
      </c>
    </row>
    <row r="159" spans="2:12" ht="40.5" customHeight="1">
      <c r="B159" s="49" t="s">
        <v>195</v>
      </c>
      <c r="C159" s="136" t="s">
        <v>192</v>
      </c>
      <c r="D159" s="136" t="s">
        <v>20</v>
      </c>
      <c r="E159" s="136" t="s">
        <v>33</v>
      </c>
      <c r="F159" s="137" t="s">
        <v>194</v>
      </c>
      <c r="G159" s="137"/>
      <c r="H159" s="43">
        <f>H160+H161+H162</f>
        <v>20178</v>
      </c>
      <c r="I159" s="118"/>
      <c r="J159" s="118"/>
      <c r="L159" s="43">
        <f>L160+L161+L162</f>
        <v>20178</v>
      </c>
    </row>
    <row r="160" spans="2:12" ht="99.75" customHeight="1">
      <c r="B160" s="40" t="s">
        <v>25</v>
      </c>
      <c r="C160" s="134" t="s">
        <v>192</v>
      </c>
      <c r="D160" s="134" t="s">
        <v>20</v>
      </c>
      <c r="E160" s="134" t="s">
        <v>33</v>
      </c>
      <c r="F160" s="135" t="s">
        <v>194</v>
      </c>
      <c r="G160" s="135" t="s">
        <v>26</v>
      </c>
      <c r="H160" s="118">
        <v>15585.2</v>
      </c>
      <c r="I160" s="118"/>
      <c r="J160" s="118"/>
      <c r="L160" s="118">
        <v>15585.2</v>
      </c>
    </row>
    <row r="161" spans="2:12" ht="39.75" customHeight="1">
      <c r="B161" s="40" t="s">
        <v>30</v>
      </c>
      <c r="C161" s="134" t="s">
        <v>192</v>
      </c>
      <c r="D161" s="134" t="s">
        <v>20</v>
      </c>
      <c r="E161" s="134" t="s">
        <v>33</v>
      </c>
      <c r="F161" s="135" t="s">
        <v>194</v>
      </c>
      <c r="G161" s="135" t="s">
        <v>31</v>
      </c>
      <c r="H161" s="118">
        <v>4555.8</v>
      </c>
      <c r="I161" s="118"/>
      <c r="J161" s="118"/>
      <c r="L161" s="118">
        <v>4555.8</v>
      </c>
    </row>
    <row r="162" spans="2:12" ht="25.5" customHeight="1">
      <c r="B162" s="40" t="s">
        <v>37</v>
      </c>
      <c r="C162" s="134" t="s">
        <v>192</v>
      </c>
      <c r="D162" s="134" t="s">
        <v>20</v>
      </c>
      <c r="E162" s="134" t="s">
        <v>33</v>
      </c>
      <c r="F162" s="135" t="s">
        <v>196</v>
      </c>
      <c r="G162" s="135" t="s">
        <v>38</v>
      </c>
      <c r="H162" s="118">
        <v>37</v>
      </c>
      <c r="I162" s="118"/>
      <c r="J162" s="118"/>
      <c r="L162" s="118">
        <v>37</v>
      </c>
    </row>
    <row r="163" spans="2:12" ht="66" customHeight="1">
      <c r="B163" s="130" t="s">
        <v>197</v>
      </c>
      <c r="C163" s="131" t="s">
        <v>192</v>
      </c>
      <c r="D163" s="131" t="s">
        <v>20</v>
      </c>
      <c r="E163" s="131" t="s">
        <v>33</v>
      </c>
      <c r="F163" s="132" t="s">
        <v>198</v>
      </c>
      <c r="G163" s="132"/>
      <c r="H163" s="133">
        <f>H164</f>
        <v>3909.3</v>
      </c>
      <c r="I163" s="118"/>
      <c r="J163" s="118"/>
      <c r="L163" s="133">
        <f>L164</f>
        <v>3909.3</v>
      </c>
    </row>
    <row r="164" spans="2:12" ht="57.75" customHeight="1">
      <c r="B164" s="40" t="s">
        <v>199</v>
      </c>
      <c r="C164" s="134" t="s">
        <v>192</v>
      </c>
      <c r="D164" s="134" t="s">
        <v>20</v>
      </c>
      <c r="E164" s="134" t="s">
        <v>33</v>
      </c>
      <c r="F164" s="135" t="s">
        <v>198</v>
      </c>
      <c r="G164" s="135"/>
      <c r="H164" s="118">
        <f>H165+H166</f>
        <v>3909.3</v>
      </c>
      <c r="I164" s="118"/>
      <c r="J164" s="118"/>
      <c r="L164" s="118">
        <f>L165+L166</f>
        <v>3909.3</v>
      </c>
    </row>
    <row r="165" spans="2:12" ht="96" customHeight="1">
      <c r="B165" s="40" t="s">
        <v>25</v>
      </c>
      <c r="C165" s="134" t="s">
        <v>192</v>
      </c>
      <c r="D165" s="134" t="s">
        <v>20</v>
      </c>
      <c r="E165" s="134" t="s">
        <v>33</v>
      </c>
      <c r="F165" s="135" t="s">
        <v>198</v>
      </c>
      <c r="G165" s="135" t="s">
        <v>26</v>
      </c>
      <c r="H165" s="118">
        <v>3859.26</v>
      </c>
      <c r="I165" s="118"/>
      <c r="J165" s="118"/>
      <c r="L165" s="118">
        <v>3859.26</v>
      </c>
    </row>
    <row r="166" spans="2:12" ht="33" customHeight="1">
      <c r="B166" s="40" t="s">
        <v>30</v>
      </c>
      <c r="C166" s="121" t="s">
        <v>192</v>
      </c>
      <c r="D166" s="121" t="s">
        <v>20</v>
      </c>
      <c r="E166" s="121" t="s">
        <v>33</v>
      </c>
      <c r="F166" s="182" t="s">
        <v>198</v>
      </c>
      <c r="G166" s="182" t="s">
        <v>31</v>
      </c>
      <c r="H166" s="118">
        <v>50.04</v>
      </c>
      <c r="I166" s="118"/>
      <c r="J166" s="118"/>
      <c r="L166" s="118">
        <v>50.04</v>
      </c>
    </row>
    <row r="167" spans="2:12" ht="31.5">
      <c r="B167" s="122" t="s">
        <v>200</v>
      </c>
      <c r="C167" s="123" t="s">
        <v>201</v>
      </c>
      <c r="D167" s="124"/>
      <c r="E167" s="123"/>
      <c r="F167" s="123"/>
      <c r="G167" s="123"/>
      <c r="H167" s="125">
        <f>H168</f>
        <v>19100</v>
      </c>
      <c r="I167" s="118"/>
      <c r="J167" s="118"/>
      <c r="L167" s="125">
        <f>L168</f>
        <v>19100</v>
      </c>
    </row>
    <row r="168" spans="2:12" ht="15.75">
      <c r="B168" s="126" t="s">
        <v>202</v>
      </c>
      <c r="C168" s="127" t="s">
        <v>201</v>
      </c>
      <c r="D168" s="128" t="s">
        <v>79</v>
      </c>
      <c r="E168" s="127"/>
      <c r="F168" s="127"/>
      <c r="G168" s="127"/>
      <c r="H168" s="129">
        <f>H169</f>
        <v>19100</v>
      </c>
      <c r="I168" s="118"/>
      <c r="J168" s="118"/>
      <c r="L168" s="129">
        <f>L169</f>
        <v>19100</v>
      </c>
    </row>
    <row r="169" spans="2:12" ht="47.25" customHeight="1">
      <c r="B169" s="130" t="s">
        <v>203</v>
      </c>
      <c r="C169" s="131" t="s">
        <v>201</v>
      </c>
      <c r="D169" s="131" t="s">
        <v>79</v>
      </c>
      <c r="E169" s="131" t="s">
        <v>79</v>
      </c>
      <c r="F169" s="132"/>
      <c r="G169" s="132"/>
      <c r="H169" s="133">
        <f>H170</f>
        <v>19100</v>
      </c>
      <c r="I169" s="118"/>
      <c r="J169" s="118"/>
      <c r="L169" s="133">
        <f>L170</f>
        <v>19100</v>
      </c>
    </row>
    <row r="170" spans="2:12" ht="42.75" customHeight="1">
      <c r="B170" s="49" t="s">
        <v>195</v>
      </c>
      <c r="C170" s="136" t="s">
        <v>201</v>
      </c>
      <c r="D170" s="136" t="s">
        <v>79</v>
      </c>
      <c r="E170" s="136" t="s">
        <v>79</v>
      </c>
      <c r="F170" s="137" t="s">
        <v>204</v>
      </c>
      <c r="G170" s="137"/>
      <c r="H170" s="43">
        <f>H171+H172</f>
        <v>19100</v>
      </c>
      <c r="I170" s="118"/>
      <c r="J170" s="118"/>
      <c r="L170" s="43">
        <f>L171+L172</f>
        <v>19100</v>
      </c>
    </row>
    <row r="171" spans="2:12" ht="101.25" customHeight="1">
      <c r="B171" s="40" t="s">
        <v>25</v>
      </c>
      <c r="C171" s="134" t="s">
        <v>201</v>
      </c>
      <c r="D171" s="134" t="s">
        <v>79</v>
      </c>
      <c r="E171" s="134" t="s">
        <v>79</v>
      </c>
      <c r="F171" s="135" t="s">
        <v>204</v>
      </c>
      <c r="G171" s="135" t="s">
        <v>26</v>
      </c>
      <c r="H171" s="118">
        <v>14457.2</v>
      </c>
      <c r="I171" s="118"/>
      <c r="J171" s="118"/>
      <c r="L171" s="118">
        <v>14457.2</v>
      </c>
    </row>
    <row r="172" spans="2:12" ht="31.5">
      <c r="B172" s="40" t="s">
        <v>30</v>
      </c>
      <c r="C172" s="134" t="s">
        <v>201</v>
      </c>
      <c r="D172" s="134" t="s">
        <v>79</v>
      </c>
      <c r="E172" s="134" t="s">
        <v>79</v>
      </c>
      <c r="F172" s="135" t="s">
        <v>204</v>
      </c>
      <c r="G172" s="135" t="s">
        <v>31</v>
      </c>
      <c r="H172" s="118">
        <v>4642.8</v>
      </c>
      <c r="I172" s="118"/>
      <c r="J172" s="118"/>
      <c r="L172" s="118">
        <v>4642.8</v>
      </c>
    </row>
    <row r="173" spans="2:12" ht="78.75">
      <c r="B173" s="122" t="s">
        <v>205</v>
      </c>
      <c r="C173" s="123" t="s">
        <v>206</v>
      </c>
      <c r="D173" s="124"/>
      <c r="E173" s="123"/>
      <c r="F173" s="123"/>
      <c r="G173" s="123"/>
      <c r="H173" s="125">
        <f>H174</f>
        <v>9863</v>
      </c>
      <c r="I173" s="118"/>
      <c r="J173" s="118"/>
      <c r="L173" s="125">
        <f>L174</f>
        <v>9999</v>
      </c>
    </row>
    <row r="174" spans="2:12" ht="15.75">
      <c r="B174" s="126" t="s">
        <v>18</v>
      </c>
      <c r="C174" s="127" t="s">
        <v>206</v>
      </c>
      <c r="D174" s="128" t="s">
        <v>20</v>
      </c>
      <c r="E174" s="127"/>
      <c r="F174" s="127"/>
      <c r="G174" s="127"/>
      <c r="H174" s="129">
        <f>H175</f>
        <v>9863</v>
      </c>
      <c r="I174" s="118"/>
      <c r="J174" s="118"/>
      <c r="L174" s="129">
        <f>L175</f>
        <v>9999</v>
      </c>
    </row>
    <row r="175" spans="2:12" ht="54.75" customHeight="1">
      <c r="B175" s="130" t="s">
        <v>207</v>
      </c>
      <c r="C175" s="131" t="s">
        <v>206</v>
      </c>
      <c r="D175" s="131" t="s">
        <v>20</v>
      </c>
      <c r="E175" s="131" t="s">
        <v>33</v>
      </c>
      <c r="F175" s="132" t="s">
        <v>196</v>
      </c>
      <c r="G175" s="132"/>
      <c r="H175" s="133">
        <f>H176+H179</f>
        <v>9863</v>
      </c>
      <c r="I175" s="118"/>
      <c r="J175" s="118"/>
      <c r="L175" s="133">
        <f>L176+L179</f>
        <v>9999</v>
      </c>
    </row>
    <row r="176" spans="2:12" ht="34.5" customHeight="1">
      <c r="B176" s="49" t="s">
        <v>195</v>
      </c>
      <c r="C176" s="136" t="s">
        <v>206</v>
      </c>
      <c r="D176" s="136" t="s">
        <v>20</v>
      </c>
      <c r="E176" s="136" t="s">
        <v>33</v>
      </c>
      <c r="F176" s="137" t="s">
        <v>196</v>
      </c>
      <c r="G176" s="137"/>
      <c r="H176" s="43">
        <f>H177+H178</f>
        <v>6000</v>
      </c>
      <c r="I176" s="118"/>
      <c r="J176" s="118"/>
      <c r="L176" s="43">
        <f>L177+L178</f>
        <v>6000</v>
      </c>
    </row>
    <row r="177" spans="2:12" ht="94.5">
      <c r="B177" s="40" t="s">
        <v>25</v>
      </c>
      <c r="C177" s="134" t="s">
        <v>206</v>
      </c>
      <c r="D177" s="134" t="s">
        <v>20</v>
      </c>
      <c r="E177" s="134" t="s">
        <v>33</v>
      </c>
      <c r="F177" s="135" t="s">
        <v>196</v>
      </c>
      <c r="G177" s="135" t="s">
        <v>26</v>
      </c>
      <c r="H177" s="118">
        <v>5800</v>
      </c>
      <c r="I177" s="118"/>
      <c r="J177" s="118"/>
      <c r="L177" s="118">
        <v>5800</v>
      </c>
    </row>
    <row r="178" spans="2:12" ht="31.5">
      <c r="B178" s="40" t="s">
        <v>30</v>
      </c>
      <c r="C178" s="134" t="s">
        <v>206</v>
      </c>
      <c r="D178" s="134" t="s">
        <v>20</v>
      </c>
      <c r="E178" s="134" t="s">
        <v>33</v>
      </c>
      <c r="F178" s="135" t="s">
        <v>196</v>
      </c>
      <c r="G178" s="135" t="s">
        <v>31</v>
      </c>
      <c r="H178" s="118">
        <v>200</v>
      </c>
      <c r="I178" s="118"/>
      <c r="J178" s="118"/>
      <c r="L178" s="118">
        <v>200</v>
      </c>
    </row>
    <row r="179" spans="2:12" ht="94.5">
      <c r="B179" s="49" t="s">
        <v>208</v>
      </c>
      <c r="C179" s="136" t="s">
        <v>206</v>
      </c>
      <c r="D179" s="136" t="s">
        <v>20</v>
      </c>
      <c r="E179" s="136" t="s">
        <v>33</v>
      </c>
      <c r="F179" s="137" t="s">
        <v>209</v>
      </c>
      <c r="G179" s="137"/>
      <c r="H179" s="43">
        <f>H180</f>
        <v>3863</v>
      </c>
      <c r="I179" s="118"/>
      <c r="J179" s="118"/>
      <c r="L179" s="43">
        <f>L180</f>
        <v>3999</v>
      </c>
    </row>
    <row r="180" spans="2:12" ht="94.5">
      <c r="B180" s="40" t="s">
        <v>25</v>
      </c>
      <c r="C180" s="134" t="s">
        <v>206</v>
      </c>
      <c r="D180" s="134" t="s">
        <v>20</v>
      </c>
      <c r="E180" s="134" t="s">
        <v>33</v>
      </c>
      <c r="F180" s="135" t="s">
        <v>209</v>
      </c>
      <c r="G180" s="135" t="s">
        <v>26</v>
      </c>
      <c r="H180" s="118">
        <v>3863</v>
      </c>
      <c r="I180" s="118"/>
      <c r="J180" s="118"/>
      <c r="L180" s="118">
        <v>3999</v>
      </c>
    </row>
    <row r="181" spans="2:12" ht="30" customHeight="1">
      <c r="B181" s="183" t="s">
        <v>210</v>
      </c>
      <c r="C181" s="184" t="s">
        <v>211</v>
      </c>
      <c r="D181" s="184"/>
      <c r="E181" s="184"/>
      <c r="F181" s="185"/>
      <c r="G181" s="185"/>
      <c r="H181" s="186">
        <f>H182+H216</f>
        <v>404809.43</v>
      </c>
      <c r="I181" s="118"/>
      <c r="J181" s="118"/>
      <c r="L181" s="186">
        <f>L182+L216</f>
        <v>413226.55</v>
      </c>
    </row>
    <row r="182" spans="2:12" ht="30" customHeight="1">
      <c r="B182" s="142" t="s">
        <v>212</v>
      </c>
      <c r="C182" s="143" t="s">
        <v>211</v>
      </c>
      <c r="D182" s="143"/>
      <c r="E182" s="143"/>
      <c r="F182" s="144"/>
      <c r="G182" s="144"/>
      <c r="H182" s="129">
        <f>H183+H212</f>
        <v>404309.43</v>
      </c>
      <c r="I182" s="118"/>
      <c r="J182" s="118"/>
      <c r="L182" s="129">
        <f>L183+L212</f>
        <v>412726.55</v>
      </c>
    </row>
    <row r="183" spans="2:12" ht="73.5" customHeight="1">
      <c r="B183" s="162" t="s">
        <v>213</v>
      </c>
      <c r="C183" s="163" t="s">
        <v>211</v>
      </c>
      <c r="D183" s="163" t="s">
        <v>214</v>
      </c>
      <c r="E183" s="163" t="s">
        <v>109</v>
      </c>
      <c r="F183" s="164" t="s">
        <v>215</v>
      </c>
      <c r="G183" s="164"/>
      <c r="H183" s="165">
        <f>H184+H189+H192+H197</f>
        <v>403889.43</v>
      </c>
      <c r="I183" s="153" t="e">
        <f>I184</f>
        <v>#REF!</v>
      </c>
      <c r="J183" s="141" t="e">
        <f>J184</f>
        <v>#REF!</v>
      </c>
      <c r="L183" s="165">
        <f>L184+L189+L192+L197</f>
        <v>412306.55</v>
      </c>
    </row>
    <row r="184" spans="2:12" ht="57" customHeight="1">
      <c r="B184" s="130" t="s">
        <v>216</v>
      </c>
      <c r="C184" s="131" t="s">
        <v>211</v>
      </c>
      <c r="D184" s="131" t="s">
        <v>214</v>
      </c>
      <c r="E184" s="131" t="s">
        <v>73</v>
      </c>
      <c r="F184" s="132" t="s">
        <v>217</v>
      </c>
      <c r="G184" s="132"/>
      <c r="H184" s="133">
        <f>H185</f>
        <v>9321</v>
      </c>
      <c r="I184" s="187" t="e">
        <f>I192+I197+I209+#REF!+I185</f>
        <v>#REF!</v>
      </c>
      <c r="J184" s="188" t="e">
        <f>J192+J197+J209+#REF!+J185</f>
        <v>#REF!</v>
      </c>
      <c r="L184" s="133">
        <f>L185</f>
        <v>9321</v>
      </c>
    </row>
    <row r="185" spans="2:12" ht="31.5">
      <c r="B185" s="40" t="s">
        <v>218</v>
      </c>
      <c r="C185" s="134" t="s">
        <v>211</v>
      </c>
      <c r="D185" s="134" t="s">
        <v>214</v>
      </c>
      <c r="E185" s="134" t="s">
        <v>73</v>
      </c>
      <c r="F185" s="135" t="s">
        <v>217</v>
      </c>
      <c r="G185" s="135"/>
      <c r="H185" s="118">
        <f>H186+H187+H188</f>
        <v>9321</v>
      </c>
      <c r="I185" s="152">
        <v>7325.8</v>
      </c>
      <c r="J185" s="118">
        <v>7325.8</v>
      </c>
      <c r="L185" s="118">
        <f>L186+L187+L188</f>
        <v>9321</v>
      </c>
    </row>
    <row r="186" spans="2:12" ht="94.5">
      <c r="B186" s="40" t="s">
        <v>25</v>
      </c>
      <c r="C186" s="134" t="s">
        <v>211</v>
      </c>
      <c r="D186" s="134" t="s">
        <v>214</v>
      </c>
      <c r="E186" s="134" t="s">
        <v>73</v>
      </c>
      <c r="F186" s="135" t="s">
        <v>217</v>
      </c>
      <c r="G186" s="135" t="s">
        <v>26</v>
      </c>
      <c r="H186" s="118">
        <v>7980.14</v>
      </c>
      <c r="I186" s="152"/>
      <c r="J186" s="118"/>
      <c r="L186" s="118">
        <v>7980.14</v>
      </c>
    </row>
    <row r="187" spans="2:12" ht="31.5">
      <c r="B187" s="40" t="s">
        <v>30</v>
      </c>
      <c r="C187" s="134" t="s">
        <v>211</v>
      </c>
      <c r="D187" s="134" t="s">
        <v>214</v>
      </c>
      <c r="E187" s="134" t="s">
        <v>73</v>
      </c>
      <c r="F187" s="135" t="s">
        <v>217</v>
      </c>
      <c r="G187" s="135" t="s">
        <v>31</v>
      </c>
      <c r="H187" s="118">
        <v>1337.86</v>
      </c>
      <c r="I187" s="152"/>
      <c r="J187" s="118"/>
      <c r="L187" s="118">
        <v>1337.86</v>
      </c>
    </row>
    <row r="188" spans="2:12" ht="15.75">
      <c r="B188" s="40" t="s">
        <v>37</v>
      </c>
      <c r="C188" s="134" t="s">
        <v>211</v>
      </c>
      <c r="D188" s="134" t="s">
        <v>214</v>
      </c>
      <c r="E188" s="134" t="s">
        <v>73</v>
      </c>
      <c r="F188" s="135" t="s">
        <v>217</v>
      </c>
      <c r="G188" s="135" t="s">
        <v>38</v>
      </c>
      <c r="H188" s="118">
        <v>3</v>
      </c>
      <c r="I188" s="152"/>
      <c r="J188" s="118"/>
      <c r="L188" s="118">
        <v>3</v>
      </c>
    </row>
    <row r="189" spans="2:12" ht="63">
      <c r="B189" s="130" t="s">
        <v>219</v>
      </c>
      <c r="C189" s="131" t="s">
        <v>211</v>
      </c>
      <c r="D189" s="131" t="s">
        <v>214</v>
      </c>
      <c r="E189" s="131" t="s">
        <v>73</v>
      </c>
      <c r="F189" s="132" t="s">
        <v>220</v>
      </c>
      <c r="G189" s="132"/>
      <c r="H189" s="133">
        <f>H190</f>
        <v>315</v>
      </c>
      <c r="I189" s="152"/>
      <c r="J189" s="118"/>
      <c r="L189" s="133">
        <f>L190</f>
        <v>315</v>
      </c>
    </row>
    <row r="190" spans="2:12" ht="15.75">
      <c r="B190" s="40" t="s">
        <v>221</v>
      </c>
      <c r="C190" s="134" t="s">
        <v>211</v>
      </c>
      <c r="D190" s="134" t="s">
        <v>214</v>
      </c>
      <c r="E190" s="134" t="s">
        <v>73</v>
      </c>
      <c r="F190" s="135" t="s">
        <v>220</v>
      </c>
      <c r="G190" s="135"/>
      <c r="H190" s="118">
        <f>H191</f>
        <v>315</v>
      </c>
      <c r="I190" s="152"/>
      <c r="J190" s="118"/>
      <c r="L190" s="118">
        <f>L191</f>
        <v>315</v>
      </c>
    </row>
    <row r="191" spans="2:12" ht="31.5">
      <c r="B191" s="40" t="s">
        <v>30</v>
      </c>
      <c r="C191" s="134" t="s">
        <v>211</v>
      </c>
      <c r="D191" s="134" t="s">
        <v>214</v>
      </c>
      <c r="E191" s="134" t="s">
        <v>73</v>
      </c>
      <c r="F191" s="135" t="s">
        <v>220</v>
      </c>
      <c r="G191" s="135" t="s">
        <v>31</v>
      </c>
      <c r="H191" s="118">
        <v>315</v>
      </c>
      <c r="I191" s="152"/>
      <c r="J191" s="118"/>
      <c r="L191" s="118">
        <v>315</v>
      </c>
    </row>
    <row r="192" spans="2:12" ht="40.5" customHeight="1">
      <c r="B192" s="146" t="s">
        <v>222</v>
      </c>
      <c r="C192" s="147" t="s">
        <v>211</v>
      </c>
      <c r="D192" s="147" t="s">
        <v>214</v>
      </c>
      <c r="E192" s="147" t="s">
        <v>20</v>
      </c>
      <c r="F192" s="148" t="s">
        <v>223</v>
      </c>
      <c r="G192" s="148"/>
      <c r="H192" s="154">
        <f>H193+H195</f>
        <v>147645.25</v>
      </c>
      <c r="I192" s="189">
        <f>SUM(I193:I194)</f>
        <v>70295.7</v>
      </c>
      <c r="J192" s="189">
        <f>SUM(J193:J194)</f>
        <v>72218.9</v>
      </c>
      <c r="L192" s="154">
        <f>L193+L195</f>
        <v>152539.57</v>
      </c>
    </row>
    <row r="193" spans="2:12" ht="72" customHeight="1">
      <c r="B193" s="130" t="s">
        <v>224</v>
      </c>
      <c r="C193" s="131" t="s">
        <v>211</v>
      </c>
      <c r="D193" s="131" t="s">
        <v>214</v>
      </c>
      <c r="E193" s="131" t="s">
        <v>20</v>
      </c>
      <c r="F193" s="132" t="s">
        <v>225</v>
      </c>
      <c r="G193" s="132"/>
      <c r="H193" s="133">
        <f>H194</f>
        <v>49307.33</v>
      </c>
      <c r="I193" s="152">
        <f>75147.2-920-2971-960.5</f>
        <v>70295.7</v>
      </c>
      <c r="J193" s="118">
        <v>72218.9</v>
      </c>
      <c r="L193" s="133">
        <f>L194</f>
        <v>49307.33</v>
      </c>
    </row>
    <row r="194" spans="2:12" ht="27.75" customHeight="1">
      <c r="B194" s="40" t="s">
        <v>115</v>
      </c>
      <c r="C194" s="134" t="s">
        <v>211</v>
      </c>
      <c r="D194" s="134" t="s">
        <v>214</v>
      </c>
      <c r="E194" s="134" t="s">
        <v>20</v>
      </c>
      <c r="F194" s="135" t="s">
        <v>225</v>
      </c>
      <c r="G194" s="135" t="s">
        <v>116</v>
      </c>
      <c r="H194" s="118">
        <v>49307.33</v>
      </c>
      <c r="I194" s="152"/>
      <c r="J194" s="118"/>
      <c r="L194" s="118">
        <v>49307.33</v>
      </c>
    </row>
    <row r="195" spans="2:12" ht="100.5" customHeight="1">
      <c r="B195" s="130" t="s">
        <v>226</v>
      </c>
      <c r="C195" s="131" t="s">
        <v>211</v>
      </c>
      <c r="D195" s="131" t="s">
        <v>214</v>
      </c>
      <c r="E195" s="131" t="s">
        <v>20</v>
      </c>
      <c r="F195" s="132" t="s">
        <v>227</v>
      </c>
      <c r="G195" s="132"/>
      <c r="H195" s="154">
        <f>H196</f>
        <v>98337.92</v>
      </c>
      <c r="I195" s="152"/>
      <c r="J195" s="118"/>
      <c r="L195" s="154">
        <f>L196</f>
        <v>103232.24</v>
      </c>
    </row>
    <row r="196" spans="2:12" ht="54" customHeight="1">
      <c r="B196" s="40" t="s">
        <v>115</v>
      </c>
      <c r="C196" s="134" t="s">
        <v>211</v>
      </c>
      <c r="D196" s="134" t="s">
        <v>214</v>
      </c>
      <c r="E196" s="134" t="s">
        <v>20</v>
      </c>
      <c r="F196" s="135" t="s">
        <v>227</v>
      </c>
      <c r="G196" s="135" t="s">
        <v>116</v>
      </c>
      <c r="H196" s="118">
        <v>98337.92</v>
      </c>
      <c r="I196" s="152"/>
      <c r="J196" s="118"/>
      <c r="L196" s="118">
        <v>103232.24</v>
      </c>
    </row>
    <row r="197" spans="2:12" ht="42" customHeight="1">
      <c r="B197" s="146" t="s">
        <v>228</v>
      </c>
      <c r="C197" s="147" t="s">
        <v>211</v>
      </c>
      <c r="D197" s="147" t="s">
        <v>214</v>
      </c>
      <c r="E197" s="147" t="s">
        <v>89</v>
      </c>
      <c r="F197" s="148" t="s">
        <v>229</v>
      </c>
      <c r="G197" s="148"/>
      <c r="H197" s="154">
        <f>H198+H209</f>
        <v>246608.18</v>
      </c>
      <c r="I197" s="190">
        <f>SUM(I198:I198)</f>
        <v>124305.24</v>
      </c>
      <c r="J197" s="189">
        <f>SUM(J198:J198)</f>
        <v>128026.86</v>
      </c>
      <c r="L197" s="154">
        <f>L198+L209</f>
        <v>250130.97999999998</v>
      </c>
    </row>
    <row r="198" spans="2:12" ht="117" customHeight="1">
      <c r="B198" s="130" t="s">
        <v>230</v>
      </c>
      <c r="C198" s="131" t="s">
        <v>211</v>
      </c>
      <c r="D198" s="131" t="s">
        <v>214</v>
      </c>
      <c r="E198" s="131" t="s">
        <v>89</v>
      </c>
      <c r="F198" s="132" t="s">
        <v>231</v>
      </c>
      <c r="G198" s="132"/>
      <c r="H198" s="133">
        <f>H199+H201+H203+H205+H207</f>
        <v>211519.18</v>
      </c>
      <c r="I198" s="118">
        <v>124305.24</v>
      </c>
      <c r="J198" s="118">
        <v>128026.86</v>
      </c>
      <c r="L198" s="133">
        <f>L199+L201+L203+L205+L207</f>
        <v>215041.97999999998</v>
      </c>
    </row>
    <row r="199" spans="2:12" ht="75.75" customHeight="1">
      <c r="B199" s="49" t="s">
        <v>232</v>
      </c>
      <c r="C199" s="136" t="s">
        <v>211</v>
      </c>
      <c r="D199" s="136" t="s">
        <v>214</v>
      </c>
      <c r="E199" s="136" t="s">
        <v>89</v>
      </c>
      <c r="F199" s="137" t="s">
        <v>233</v>
      </c>
      <c r="G199" s="137"/>
      <c r="H199" s="43">
        <f>H200</f>
        <v>139659.03</v>
      </c>
      <c r="I199" s="118"/>
      <c r="J199" s="118"/>
      <c r="L199" s="43">
        <f>L200</f>
        <v>155181.83</v>
      </c>
    </row>
    <row r="200" spans="2:12" ht="47.25">
      <c r="B200" s="40" t="s">
        <v>115</v>
      </c>
      <c r="C200" s="134" t="s">
        <v>211</v>
      </c>
      <c r="D200" s="134" t="s">
        <v>214</v>
      </c>
      <c r="E200" s="134" t="s">
        <v>89</v>
      </c>
      <c r="F200" s="135" t="s">
        <v>233</v>
      </c>
      <c r="G200" s="135" t="s">
        <v>116</v>
      </c>
      <c r="H200" s="118">
        <v>139659.03</v>
      </c>
      <c r="I200" s="118"/>
      <c r="J200" s="118"/>
      <c r="L200" s="118">
        <v>155181.83</v>
      </c>
    </row>
    <row r="201" spans="2:12" ht="48.75" customHeight="1">
      <c r="B201" s="49" t="s">
        <v>234</v>
      </c>
      <c r="C201" s="136" t="s">
        <v>211</v>
      </c>
      <c r="D201" s="136" t="s">
        <v>214</v>
      </c>
      <c r="E201" s="136" t="s">
        <v>89</v>
      </c>
      <c r="F201" s="137" t="s">
        <v>235</v>
      </c>
      <c r="G201" s="137"/>
      <c r="H201" s="43">
        <f>H202</f>
        <v>65150.8</v>
      </c>
      <c r="I201" s="118"/>
      <c r="J201" s="118"/>
      <c r="L201" s="43">
        <f>L202</f>
        <v>53150.8</v>
      </c>
    </row>
    <row r="202" spans="2:12" ht="47.25">
      <c r="B202" s="40" t="s">
        <v>115</v>
      </c>
      <c r="C202" s="134" t="s">
        <v>211</v>
      </c>
      <c r="D202" s="134" t="s">
        <v>214</v>
      </c>
      <c r="E202" s="134" t="s">
        <v>89</v>
      </c>
      <c r="F202" s="135" t="s">
        <v>235</v>
      </c>
      <c r="G202" s="135" t="s">
        <v>116</v>
      </c>
      <c r="H202" s="118">
        <v>65150.8</v>
      </c>
      <c r="I202" s="118"/>
      <c r="J202" s="118"/>
      <c r="L202" s="118">
        <f>65150.8-12000</f>
        <v>53150.8</v>
      </c>
    </row>
    <row r="203" spans="2:12" ht="31.5">
      <c r="B203" s="49" t="s">
        <v>236</v>
      </c>
      <c r="C203" s="136" t="s">
        <v>211</v>
      </c>
      <c r="D203" s="136" t="s">
        <v>214</v>
      </c>
      <c r="E203" s="136" t="s">
        <v>89</v>
      </c>
      <c r="F203" s="137" t="s">
        <v>237</v>
      </c>
      <c r="G203" s="137"/>
      <c r="H203" s="43">
        <f>H204</f>
        <v>2138.8</v>
      </c>
      <c r="I203" s="118"/>
      <c r="J203" s="118"/>
      <c r="L203" s="43">
        <f>L204</f>
        <v>2138.8</v>
      </c>
    </row>
    <row r="204" spans="2:12" ht="47.25">
      <c r="B204" s="40" t="s">
        <v>115</v>
      </c>
      <c r="C204" s="134" t="s">
        <v>211</v>
      </c>
      <c r="D204" s="134" t="s">
        <v>214</v>
      </c>
      <c r="E204" s="134" t="s">
        <v>89</v>
      </c>
      <c r="F204" s="135" t="s">
        <v>237</v>
      </c>
      <c r="G204" s="135" t="s">
        <v>116</v>
      </c>
      <c r="H204" s="118">
        <v>2138.8</v>
      </c>
      <c r="I204" s="118"/>
      <c r="J204" s="118"/>
      <c r="L204" s="118">
        <v>2138.8</v>
      </c>
    </row>
    <row r="205" spans="2:12" ht="47.25">
      <c r="B205" s="49" t="s">
        <v>238</v>
      </c>
      <c r="C205" s="136" t="s">
        <v>211</v>
      </c>
      <c r="D205" s="136" t="s">
        <v>214</v>
      </c>
      <c r="E205" s="136" t="s">
        <v>89</v>
      </c>
      <c r="F205" s="137"/>
      <c r="G205" s="137"/>
      <c r="H205" s="43">
        <f>H206</f>
        <v>2637</v>
      </c>
      <c r="I205" s="118"/>
      <c r="J205" s="118"/>
      <c r="L205" s="43">
        <f>L206</f>
        <v>2637</v>
      </c>
    </row>
    <row r="206" spans="2:12" ht="47.25">
      <c r="B206" s="40" t="s">
        <v>239</v>
      </c>
      <c r="C206" s="134" t="s">
        <v>211</v>
      </c>
      <c r="D206" s="134" t="s">
        <v>214</v>
      </c>
      <c r="E206" s="134" t="s">
        <v>89</v>
      </c>
      <c r="F206" s="135" t="s">
        <v>240</v>
      </c>
      <c r="G206" s="135" t="s">
        <v>116</v>
      </c>
      <c r="H206" s="118">
        <v>2637</v>
      </c>
      <c r="I206" s="118"/>
      <c r="J206" s="118"/>
      <c r="L206" s="118">
        <v>2637</v>
      </c>
    </row>
    <row r="207" spans="2:12" ht="15.75">
      <c r="B207" s="49" t="s">
        <v>241</v>
      </c>
      <c r="C207" s="136" t="s">
        <v>211</v>
      </c>
      <c r="D207" s="136" t="s">
        <v>214</v>
      </c>
      <c r="E207" s="136" t="s">
        <v>89</v>
      </c>
      <c r="F207" s="137"/>
      <c r="G207" s="137"/>
      <c r="H207" s="43">
        <f>H208</f>
        <v>1933.55</v>
      </c>
      <c r="I207" s="118"/>
      <c r="J207" s="118"/>
      <c r="L207" s="43">
        <f>L208</f>
        <v>1933.55</v>
      </c>
    </row>
    <row r="208" spans="2:12" ht="47.25">
      <c r="B208" s="40" t="s">
        <v>239</v>
      </c>
      <c r="C208" s="134" t="s">
        <v>211</v>
      </c>
      <c r="D208" s="134" t="s">
        <v>214</v>
      </c>
      <c r="E208" s="134" t="s">
        <v>89</v>
      </c>
      <c r="F208" s="135" t="s">
        <v>242</v>
      </c>
      <c r="G208" s="135" t="s">
        <v>116</v>
      </c>
      <c r="H208" s="118">
        <v>1933.55</v>
      </c>
      <c r="I208" s="118"/>
      <c r="J208" s="118"/>
      <c r="L208" s="118">
        <v>1933.55</v>
      </c>
    </row>
    <row r="209" spans="2:12" ht="41.25" customHeight="1">
      <c r="B209" s="130" t="s">
        <v>243</v>
      </c>
      <c r="C209" s="131" t="s">
        <v>211</v>
      </c>
      <c r="D209" s="131" t="s">
        <v>214</v>
      </c>
      <c r="E209" s="131" t="s">
        <v>89</v>
      </c>
      <c r="F209" s="132" t="s">
        <v>244</v>
      </c>
      <c r="G209" s="132"/>
      <c r="H209" s="133">
        <f>SUM(H210)</f>
        <v>35089</v>
      </c>
      <c r="I209" s="189">
        <f>SUM(I210)</f>
        <v>27259.7</v>
      </c>
      <c r="J209" s="189">
        <f>SUM(J210)</f>
        <v>29505.3</v>
      </c>
      <c r="L209" s="133">
        <f>SUM(L210)</f>
        <v>35089</v>
      </c>
    </row>
    <row r="210" spans="2:12" ht="36.75" customHeight="1">
      <c r="B210" s="40" t="s">
        <v>245</v>
      </c>
      <c r="C210" s="134" t="s">
        <v>211</v>
      </c>
      <c r="D210" s="134" t="s">
        <v>214</v>
      </c>
      <c r="E210" s="134" t="s">
        <v>89</v>
      </c>
      <c r="F210" s="135" t="s">
        <v>246</v>
      </c>
      <c r="G210" s="135"/>
      <c r="H210" s="118">
        <f>H211</f>
        <v>35089</v>
      </c>
      <c r="I210" s="152">
        <f>30230-2970.3</f>
        <v>27259.7</v>
      </c>
      <c r="J210" s="118">
        <f>31741-2235.7</f>
        <v>29505.3</v>
      </c>
      <c r="L210" s="118">
        <f>L211</f>
        <v>35089</v>
      </c>
    </row>
    <row r="211" spans="2:12" ht="48.75" customHeight="1">
      <c r="B211" s="40" t="s">
        <v>115</v>
      </c>
      <c r="C211" s="134" t="s">
        <v>211</v>
      </c>
      <c r="D211" s="134" t="s">
        <v>214</v>
      </c>
      <c r="E211" s="134" t="s">
        <v>89</v>
      </c>
      <c r="F211" s="135" t="s">
        <v>246</v>
      </c>
      <c r="G211" s="135" t="s">
        <v>116</v>
      </c>
      <c r="H211" s="118">
        <v>35089</v>
      </c>
      <c r="I211" s="152"/>
      <c r="J211" s="118"/>
      <c r="L211" s="118">
        <v>35089</v>
      </c>
    </row>
    <row r="212" spans="2:12" ht="53.25" customHeight="1">
      <c r="B212" s="130" t="s">
        <v>247</v>
      </c>
      <c r="C212" s="131" t="s">
        <v>211</v>
      </c>
      <c r="D212" s="131" t="s">
        <v>214</v>
      </c>
      <c r="E212" s="131" t="s">
        <v>214</v>
      </c>
      <c r="F212" s="132" t="s">
        <v>248</v>
      </c>
      <c r="G212" s="132"/>
      <c r="H212" s="133">
        <f>H213</f>
        <v>420</v>
      </c>
      <c r="I212" s="189" t="e">
        <f>#REF!+I213</f>
        <v>#REF!</v>
      </c>
      <c r="J212" s="189" t="e">
        <f>#REF!+J213</f>
        <v>#REF!</v>
      </c>
      <c r="L212" s="133">
        <f>L213</f>
        <v>420</v>
      </c>
    </row>
    <row r="213" spans="2:12" s="58" customFormat="1" ht="31.5">
      <c r="B213" s="49" t="s">
        <v>249</v>
      </c>
      <c r="C213" s="136" t="s">
        <v>211</v>
      </c>
      <c r="D213" s="136" t="s">
        <v>214</v>
      </c>
      <c r="E213" s="136" t="s">
        <v>214</v>
      </c>
      <c r="F213" s="137" t="s">
        <v>248</v>
      </c>
      <c r="G213" s="137"/>
      <c r="H213" s="43">
        <f>H214</f>
        <v>420</v>
      </c>
      <c r="I213" s="118">
        <v>200</v>
      </c>
      <c r="J213" s="118">
        <v>150</v>
      </c>
      <c r="L213" s="43">
        <f>L214</f>
        <v>420</v>
      </c>
    </row>
    <row r="214" spans="2:12" s="58" customFormat="1" ht="36" customHeight="1">
      <c r="B214" s="40" t="s">
        <v>30</v>
      </c>
      <c r="C214" s="134" t="s">
        <v>211</v>
      </c>
      <c r="D214" s="134" t="s">
        <v>214</v>
      </c>
      <c r="E214" s="134" t="s">
        <v>214</v>
      </c>
      <c r="F214" s="135" t="s">
        <v>248</v>
      </c>
      <c r="G214" s="135" t="s">
        <v>31</v>
      </c>
      <c r="H214" s="118">
        <v>420</v>
      </c>
      <c r="I214" s="188" t="e">
        <f>#REF!</f>
        <v>#REF!</v>
      </c>
      <c r="J214" s="188" t="e">
        <f>#REF!</f>
        <v>#REF!</v>
      </c>
      <c r="L214" s="118">
        <v>420</v>
      </c>
    </row>
    <row r="215" spans="2:12" s="58" customFormat="1" ht="15.75">
      <c r="B215" s="142" t="s">
        <v>250</v>
      </c>
      <c r="C215" s="143" t="s">
        <v>211</v>
      </c>
      <c r="D215" s="143" t="s">
        <v>251</v>
      </c>
      <c r="E215" s="143"/>
      <c r="F215" s="144"/>
      <c r="G215" s="144"/>
      <c r="H215" s="129">
        <f>H216</f>
        <v>500</v>
      </c>
      <c r="I215" s="188"/>
      <c r="J215" s="188"/>
      <c r="L215" s="129">
        <f>L216</f>
        <v>500</v>
      </c>
    </row>
    <row r="216" spans="2:12" s="58" customFormat="1" ht="36" customHeight="1">
      <c r="B216" s="130" t="s">
        <v>252</v>
      </c>
      <c r="C216" s="131" t="s">
        <v>211</v>
      </c>
      <c r="D216" s="131" t="s">
        <v>251</v>
      </c>
      <c r="E216" s="131" t="s">
        <v>89</v>
      </c>
      <c r="F216" s="132" t="s">
        <v>253</v>
      </c>
      <c r="G216" s="132"/>
      <c r="H216" s="133">
        <f>H217</f>
        <v>500</v>
      </c>
      <c r="I216" s="188"/>
      <c r="J216" s="188"/>
      <c r="L216" s="133">
        <f>L217</f>
        <v>500</v>
      </c>
    </row>
    <row r="217" spans="2:12" s="58" customFormat="1" ht="36" customHeight="1">
      <c r="B217" s="49" t="s">
        <v>254</v>
      </c>
      <c r="C217" s="136" t="s">
        <v>211</v>
      </c>
      <c r="D217" s="136" t="s">
        <v>251</v>
      </c>
      <c r="E217" s="136" t="s">
        <v>89</v>
      </c>
      <c r="F217" s="137" t="s">
        <v>253</v>
      </c>
      <c r="G217" s="137"/>
      <c r="H217" s="43">
        <f>H218</f>
        <v>500</v>
      </c>
      <c r="I217" s="188"/>
      <c r="J217" s="188"/>
      <c r="L217" s="43">
        <f>L218</f>
        <v>500</v>
      </c>
    </row>
    <row r="218" spans="2:12" s="58" customFormat="1" ht="36" customHeight="1">
      <c r="B218" s="40" t="s">
        <v>30</v>
      </c>
      <c r="C218" s="134" t="s">
        <v>211</v>
      </c>
      <c r="D218" s="134" t="s">
        <v>251</v>
      </c>
      <c r="E218" s="134" t="s">
        <v>89</v>
      </c>
      <c r="F218" s="135" t="s">
        <v>253</v>
      </c>
      <c r="G218" s="135" t="s">
        <v>31</v>
      </c>
      <c r="H218" s="118">
        <v>500</v>
      </c>
      <c r="I218" s="188"/>
      <c r="J218" s="188"/>
      <c r="L218" s="118">
        <v>500</v>
      </c>
    </row>
    <row r="219" spans="2:12" ht="47.25">
      <c r="B219" s="183" t="s">
        <v>255</v>
      </c>
      <c r="C219" s="191" t="s">
        <v>256</v>
      </c>
      <c r="D219" s="191"/>
      <c r="E219" s="191"/>
      <c r="F219" s="185"/>
      <c r="G219" s="185"/>
      <c r="H219" s="186">
        <f>H220</f>
        <v>85162.97</v>
      </c>
      <c r="I219" s="189"/>
      <c r="J219" s="189"/>
      <c r="L219" s="186">
        <f>L220</f>
        <v>91492.76000000001</v>
      </c>
    </row>
    <row r="220" spans="2:12" ht="15.75">
      <c r="B220" s="192" t="s">
        <v>67</v>
      </c>
      <c r="C220" s="193" t="s">
        <v>256</v>
      </c>
      <c r="D220" s="193" t="s">
        <v>22</v>
      </c>
      <c r="E220" s="193"/>
      <c r="F220" s="144"/>
      <c r="G220" s="144"/>
      <c r="H220" s="129">
        <f>H221</f>
        <v>85162.97</v>
      </c>
      <c r="I220" s="118">
        <v>2000</v>
      </c>
      <c r="J220" s="118">
        <v>2000</v>
      </c>
      <c r="L220" s="129">
        <f>L221</f>
        <v>91492.76000000001</v>
      </c>
    </row>
    <row r="221" spans="2:12" ht="31.5">
      <c r="B221" s="138" t="s">
        <v>257</v>
      </c>
      <c r="C221" s="139" t="s">
        <v>256</v>
      </c>
      <c r="D221" s="139" t="s">
        <v>22</v>
      </c>
      <c r="E221" s="139"/>
      <c r="F221" s="140" t="s">
        <v>258</v>
      </c>
      <c r="G221" s="140"/>
      <c r="H221" s="141">
        <f>H222+H230+H225+H236+H234</f>
        <v>85162.97</v>
      </c>
      <c r="I221" s="141" t="e">
        <f>I230+I236+I222</f>
        <v>#REF!</v>
      </c>
      <c r="J221" s="141" t="e">
        <f>J230+J236+J222</f>
        <v>#REF!</v>
      </c>
      <c r="L221" s="141">
        <f>L222+L230+L225+L236+L234</f>
        <v>91492.76000000001</v>
      </c>
    </row>
    <row r="222" spans="2:12" ht="63">
      <c r="B222" s="130" t="s">
        <v>259</v>
      </c>
      <c r="C222" s="131" t="s">
        <v>256</v>
      </c>
      <c r="D222" s="131" t="s">
        <v>22</v>
      </c>
      <c r="E222" s="131" t="s">
        <v>79</v>
      </c>
      <c r="F222" s="194" t="s">
        <v>260</v>
      </c>
      <c r="G222" s="194"/>
      <c r="H222" s="195">
        <f>H223</f>
        <v>2295</v>
      </c>
      <c r="I222" s="196" t="e">
        <f>#REF!+#REF!+I224</f>
        <v>#REF!</v>
      </c>
      <c r="J222" s="196" t="e">
        <f>#REF!+#REF!+J224</f>
        <v>#REF!</v>
      </c>
      <c r="L222" s="195">
        <f>L223</f>
        <v>2355</v>
      </c>
    </row>
    <row r="223" spans="2:12" ht="72.75" customHeight="1">
      <c r="B223" s="40" t="s">
        <v>261</v>
      </c>
      <c r="C223" s="134" t="s">
        <v>256</v>
      </c>
      <c r="D223" s="134" t="s">
        <v>22</v>
      </c>
      <c r="E223" s="134" t="s">
        <v>79</v>
      </c>
      <c r="F223" s="197" t="s">
        <v>262</v>
      </c>
      <c r="G223" s="197"/>
      <c r="H223" s="198">
        <f>H224</f>
        <v>2295</v>
      </c>
      <c r="I223" s="196"/>
      <c r="J223" s="196"/>
      <c r="L223" s="198">
        <f>L224</f>
        <v>2355</v>
      </c>
    </row>
    <row r="224" spans="2:12" ht="107.25" customHeight="1">
      <c r="B224" s="40" t="s">
        <v>25</v>
      </c>
      <c r="C224" s="134" t="s">
        <v>256</v>
      </c>
      <c r="D224" s="134" t="s">
        <v>22</v>
      </c>
      <c r="E224" s="134" t="s">
        <v>79</v>
      </c>
      <c r="F224" s="197" t="s">
        <v>262</v>
      </c>
      <c r="G224" s="197" t="s">
        <v>26</v>
      </c>
      <c r="H224" s="198">
        <v>2295</v>
      </c>
      <c r="I224" s="198">
        <v>4915.3</v>
      </c>
      <c r="J224" s="198">
        <v>4915.3</v>
      </c>
      <c r="L224" s="198">
        <v>2355</v>
      </c>
    </row>
    <row r="225" spans="2:12" ht="59.25" customHeight="1">
      <c r="B225" s="130" t="s">
        <v>216</v>
      </c>
      <c r="C225" s="131" t="s">
        <v>256</v>
      </c>
      <c r="D225" s="131" t="s">
        <v>22</v>
      </c>
      <c r="E225" s="131" t="s">
        <v>79</v>
      </c>
      <c r="F225" s="199" t="s">
        <v>263</v>
      </c>
      <c r="G225" s="199"/>
      <c r="H225" s="200">
        <f>H226</f>
        <v>2749.6</v>
      </c>
      <c r="I225" s="198"/>
      <c r="J225" s="198"/>
      <c r="L225" s="200">
        <f>L226</f>
        <v>2749.6</v>
      </c>
    </row>
    <row r="226" spans="2:12" ht="42" customHeight="1">
      <c r="B226" s="40" t="s">
        <v>218</v>
      </c>
      <c r="C226" s="134" t="s">
        <v>256</v>
      </c>
      <c r="D226" s="134" t="s">
        <v>22</v>
      </c>
      <c r="E226" s="134" t="s">
        <v>79</v>
      </c>
      <c r="F226" s="197" t="s">
        <v>263</v>
      </c>
      <c r="G226" s="197"/>
      <c r="H226" s="198">
        <f>SUM(H227:H229)</f>
        <v>2749.6</v>
      </c>
      <c r="I226" s="198"/>
      <c r="J226" s="198"/>
      <c r="L226" s="198">
        <f>SUM(L227:L229)</f>
        <v>2749.6</v>
      </c>
    </row>
    <row r="227" spans="2:12" ht="98.25" customHeight="1">
      <c r="B227" s="40" t="s">
        <v>25</v>
      </c>
      <c r="C227" s="134" t="s">
        <v>256</v>
      </c>
      <c r="D227" s="134" t="s">
        <v>22</v>
      </c>
      <c r="E227" s="134" t="s">
        <v>79</v>
      </c>
      <c r="F227" s="197" t="s">
        <v>263</v>
      </c>
      <c r="G227" s="197" t="s">
        <v>26</v>
      </c>
      <c r="H227" s="198">
        <v>2074.6</v>
      </c>
      <c r="I227" s="198"/>
      <c r="J227" s="198"/>
      <c r="L227" s="198">
        <v>2074.6</v>
      </c>
    </row>
    <row r="228" spans="2:12" ht="31.5">
      <c r="B228" s="40" t="s">
        <v>30</v>
      </c>
      <c r="C228" s="134" t="s">
        <v>256</v>
      </c>
      <c r="D228" s="134" t="s">
        <v>22</v>
      </c>
      <c r="E228" s="134" t="s">
        <v>79</v>
      </c>
      <c r="F228" s="197" t="s">
        <v>263</v>
      </c>
      <c r="G228" s="197" t="s">
        <v>31</v>
      </c>
      <c r="H228" s="198">
        <v>653</v>
      </c>
      <c r="I228" s="198"/>
      <c r="J228" s="198"/>
      <c r="L228" s="198">
        <v>653</v>
      </c>
    </row>
    <row r="229" spans="2:12" ht="15.75">
      <c r="B229" s="40" t="s">
        <v>37</v>
      </c>
      <c r="C229" s="134" t="s">
        <v>256</v>
      </c>
      <c r="D229" s="134" t="s">
        <v>22</v>
      </c>
      <c r="E229" s="134" t="s">
        <v>79</v>
      </c>
      <c r="F229" s="197" t="s">
        <v>263</v>
      </c>
      <c r="G229" s="197" t="s">
        <v>38</v>
      </c>
      <c r="H229" s="198">
        <v>22</v>
      </c>
      <c r="I229" s="198"/>
      <c r="J229" s="198"/>
      <c r="L229" s="198">
        <v>22</v>
      </c>
    </row>
    <row r="230" spans="2:12" ht="31.5">
      <c r="B230" s="146" t="s">
        <v>264</v>
      </c>
      <c r="C230" s="147" t="s">
        <v>256</v>
      </c>
      <c r="D230" s="147" t="s">
        <v>22</v>
      </c>
      <c r="E230" s="147" t="s">
        <v>79</v>
      </c>
      <c r="F230" s="148" t="s">
        <v>265</v>
      </c>
      <c r="G230" s="148"/>
      <c r="H230" s="154">
        <f>H231</f>
        <v>78250.31</v>
      </c>
      <c r="I230" s="188">
        <f>I232</f>
        <v>629.2</v>
      </c>
      <c r="J230" s="188">
        <f>J232</f>
        <v>601.1</v>
      </c>
      <c r="L230" s="154">
        <f>L231</f>
        <v>84520.1</v>
      </c>
    </row>
    <row r="231" spans="2:12" ht="78.75" customHeight="1">
      <c r="B231" s="130" t="s">
        <v>266</v>
      </c>
      <c r="C231" s="131" t="s">
        <v>256</v>
      </c>
      <c r="D231" s="131" t="s">
        <v>22</v>
      </c>
      <c r="E231" s="131" t="s">
        <v>79</v>
      </c>
      <c r="F231" s="132" t="s">
        <v>265</v>
      </c>
      <c r="G231" s="132"/>
      <c r="H231" s="133">
        <f>H232</f>
        <v>78250.31</v>
      </c>
      <c r="I231" s="188"/>
      <c r="J231" s="188"/>
      <c r="L231" s="133">
        <f>L232</f>
        <v>84520.1</v>
      </c>
    </row>
    <row r="232" spans="2:12" s="202" customFormat="1" ht="31.5">
      <c r="B232" s="51" t="s">
        <v>267</v>
      </c>
      <c r="C232" s="201" t="s">
        <v>256</v>
      </c>
      <c r="D232" s="201" t="s">
        <v>22</v>
      </c>
      <c r="E232" s="201" t="s">
        <v>79</v>
      </c>
      <c r="F232" s="197" t="s">
        <v>268</v>
      </c>
      <c r="G232" s="197"/>
      <c r="H232" s="198">
        <f>H233</f>
        <v>78250.31</v>
      </c>
      <c r="I232" s="198">
        <v>629.2</v>
      </c>
      <c r="J232" s="198">
        <v>601.1</v>
      </c>
      <c r="L232" s="198">
        <f>L233</f>
        <v>84520.1</v>
      </c>
    </row>
    <row r="233" spans="2:12" s="202" customFormat="1" ht="15.75">
      <c r="B233" s="51" t="s">
        <v>37</v>
      </c>
      <c r="C233" s="201" t="s">
        <v>256</v>
      </c>
      <c r="D233" s="201" t="s">
        <v>22</v>
      </c>
      <c r="E233" s="201" t="s">
        <v>79</v>
      </c>
      <c r="F233" s="197" t="s">
        <v>268</v>
      </c>
      <c r="G233" s="197" t="s">
        <v>38</v>
      </c>
      <c r="H233" s="198">
        <v>78250.31</v>
      </c>
      <c r="I233" s="198"/>
      <c r="J233" s="198"/>
      <c r="L233" s="198">
        <v>84520.1</v>
      </c>
    </row>
    <row r="234" spans="2:12" s="202" customFormat="1" ht="31.5">
      <c r="B234" s="203" t="s">
        <v>269</v>
      </c>
      <c r="C234" s="204" t="s">
        <v>256</v>
      </c>
      <c r="D234" s="204" t="s">
        <v>22</v>
      </c>
      <c r="E234" s="204" t="s">
        <v>79</v>
      </c>
      <c r="F234" s="164"/>
      <c r="G234" s="164"/>
      <c r="H234" s="165">
        <f>H235</f>
        <v>200</v>
      </c>
      <c r="I234" s="198"/>
      <c r="J234" s="198"/>
      <c r="L234" s="165">
        <f>L235</f>
        <v>200</v>
      </c>
    </row>
    <row r="235" spans="2:12" s="202" customFormat="1" ht="31.5">
      <c r="B235" s="52" t="s">
        <v>30</v>
      </c>
      <c r="C235" s="205" t="s">
        <v>256</v>
      </c>
      <c r="D235" s="205" t="s">
        <v>22</v>
      </c>
      <c r="E235" s="205" t="s">
        <v>79</v>
      </c>
      <c r="F235" s="197" t="s">
        <v>270</v>
      </c>
      <c r="G235" s="197" t="s">
        <v>271</v>
      </c>
      <c r="H235" s="198">
        <v>200</v>
      </c>
      <c r="I235" s="198"/>
      <c r="J235" s="198"/>
      <c r="L235" s="198">
        <v>200</v>
      </c>
    </row>
    <row r="236" spans="2:12" ht="31.5">
      <c r="B236" s="178" t="s">
        <v>272</v>
      </c>
      <c r="C236" s="179" t="s">
        <v>256</v>
      </c>
      <c r="D236" s="179" t="s">
        <v>22</v>
      </c>
      <c r="E236" s="179" t="s">
        <v>79</v>
      </c>
      <c r="F236" s="194" t="s">
        <v>273</v>
      </c>
      <c r="G236" s="194"/>
      <c r="H236" s="195">
        <f>H237</f>
        <v>1668.06</v>
      </c>
      <c r="I236" s="196" t="e">
        <f>I241+#REF!+I237+I240+#REF!</f>
        <v>#REF!</v>
      </c>
      <c r="J236" s="196" t="e">
        <f>J241+#REF!+J237+J240+#REF!</f>
        <v>#REF!</v>
      </c>
      <c r="L236" s="195">
        <f>L237</f>
        <v>1668.06</v>
      </c>
    </row>
    <row r="237" spans="2:12" ht="31.5">
      <c r="B237" s="130" t="s">
        <v>274</v>
      </c>
      <c r="C237" s="131" t="s">
        <v>256</v>
      </c>
      <c r="D237" s="131" t="s">
        <v>22</v>
      </c>
      <c r="E237" s="131" t="s">
        <v>79</v>
      </c>
      <c r="F237" s="199" t="s">
        <v>273</v>
      </c>
      <c r="G237" s="199"/>
      <c r="H237" s="200">
        <f>H240+H238</f>
        <v>1668.06</v>
      </c>
      <c r="I237" s="198">
        <v>3092.46</v>
      </c>
      <c r="J237" s="198">
        <v>3061.54</v>
      </c>
      <c r="L237" s="200">
        <f>L240+L238</f>
        <v>1668.06</v>
      </c>
    </row>
    <row r="238" spans="2:12" ht="78.75">
      <c r="B238" s="162" t="s">
        <v>275</v>
      </c>
      <c r="C238" s="136" t="s">
        <v>256</v>
      </c>
      <c r="D238" s="136" t="s">
        <v>22</v>
      </c>
      <c r="E238" s="136" t="s">
        <v>79</v>
      </c>
      <c r="F238" s="164" t="s">
        <v>276</v>
      </c>
      <c r="G238" s="164"/>
      <c r="H238" s="165">
        <f>H239</f>
        <v>1500</v>
      </c>
      <c r="I238" s="198"/>
      <c r="J238" s="198"/>
      <c r="L238" s="165">
        <f>L239</f>
        <v>1500</v>
      </c>
    </row>
    <row r="239" spans="2:12" ht="15.75">
      <c r="B239" s="176" t="s">
        <v>37</v>
      </c>
      <c r="C239" s="134" t="s">
        <v>256</v>
      </c>
      <c r="D239" s="134" t="s">
        <v>22</v>
      </c>
      <c r="E239" s="134" t="s">
        <v>79</v>
      </c>
      <c r="F239" s="197" t="s">
        <v>276</v>
      </c>
      <c r="G239" s="197" t="s">
        <v>38</v>
      </c>
      <c r="H239" s="198">
        <v>1500</v>
      </c>
      <c r="I239" s="198"/>
      <c r="J239" s="198"/>
      <c r="L239" s="198">
        <v>1500</v>
      </c>
    </row>
    <row r="240" spans="2:12" ht="28.5" customHeight="1">
      <c r="B240" s="49" t="s">
        <v>277</v>
      </c>
      <c r="C240" s="136" t="s">
        <v>256</v>
      </c>
      <c r="D240" s="136" t="s">
        <v>22</v>
      </c>
      <c r="E240" s="136" t="s">
        <v>79</v>
      </c>
      <c r="F240" s="164" t="s">
        <v>273</v>
      </c>
      <c r="G240" s="164"/>
      <c r="H240" s="165">
        <f>H241</f>
        <v>168.06</v>
      </c>
      <c r="I240" s="198">
        <v>805</v>
      </c>
      <c r="J240" s="198">
        <v>823</v>
      </c>
      <c r="L240" s="165">
        <f>L241</f>
        <v>168.06</v>
      </c>
    </row>
    <row r="241" spans="2:12" s="202" customFormat="1" ht="15.75">
      <c r="B241" s="176" t="s">
        <v>37</v>
      </c>
      <c r="C241" s="177" t="s">
        <v>256</v>
      </c>
      <c r="D241" s="177" t="s">
        <v>22</v>
      </c>
      <c r="E241" s="177" t="s">
        <v>79</v>
      </c>
      <c r="F241" s="197" t="s">
        <v>273</v>
      </c>
      <c r="G241" s="197" t="s">
        <v>38</v>
      </c>
      <c r="H241" s="198">
        <v>168.06</v>
      </c>
      <c r="I241" s="198">
        <v>2000</v>
      </c>
      <c r="J241" s="198">
        <v>2157</v>
      </c>
      <c r="L241" s="198">
        <v>168.06</v>
      </c>
    </row>
    <row r="242" spans="2:12" s="202" customFormat="1" ht="31.5">
      <c r="B242" s="183" t="s">
        <v>278</v>
      </c>
      <c r="C242" s="184" t="s">
        <v>279</v>
      </c>
      <c r="D242" s="184"/>
      <c r="E242" s="184"/>
      <c r="F242" s="185"/>
      <c r="G242" s="185"/>
      <c r="H242" s="186">
        <f>H243</f>
        <v>10756.2</v>
      </c>
      <c r="I242" s="198"/>
      <c r="J242" s="198"/>
      <c r="L242" s="186">
        <f>L243</f>
        <v>10756.2</v>
      </c>
    </row>
    <row r="243" spans="2:12" ht="39" customHeight="1">
      <c r="B243" s="129" t="s">
        <v>18</v>
      </c>
      <c r="C243" s="193" t="s">
        <v>279</v>
      </c>
      <c r="D243" s="193" t="s">
        <v>20</v>
      </c>
      <c r="E243" s="193"/>
      <c r="F243" s="144"/>
      <c r="G243" s="144"/>
      <c r="H243" s="129">
        <f>H247+H252+H244</f>
        <v>10756.2</v>
      </c>
      <c r="I243" s="118"/>
      <c r="J243" s="118"/>
      <c r="L243" s="129">
        <f>L247+L252+L244</f>
        <v>10756.2</v>
      </c>
    </row>
    <row r="244" spans="2:12" ht="58.5" customHeight="1">
      <c r="B244" s="130" t="s">
        <v>280</v>
      </c>
      <c r="C244" s="131" t="s">
        <v>279</v>
      </c>
      <c r="D244" s="131" t="s">
        <v>20</v>
      </c>
      <c r="E244" s="131" t="s">
        <v>89</v>
      </c>
      <c r="F244" s="132" t="s">
        <v>281</v>
      </c>
      <c r="G244" s="132"/>
      <c r="H244" s="166">
        <f>H245</f>
        <v>1536.6</v>
      </c>
      <c r="I244" s="118"/>
      <c r="J244" s="118"/>
      <c r="L244" s="166">
        <f>L245</f>
        <v>1536.6</v>
      </c>
    </row>
    <row r="245" spans="2:12" ht="28.5" customHeight="1">
      <c r="B245" s="40" t="s">
        <v>282</v>
      </c>
      <c r="C245" s="134" t="s">
        <v>279</v>
      </c>
      <c r="D245" s="134" t="s">
        <v>20</v>
      </c>
      <c r="E245" s="134" t="s">
        <v>89</v>
      </c>
      <c r="F245" s="135" t="s">
        <v>281</v>
      </c>
      <c r="G245" s="135"/>
      <c r="H245" s="198">
        <f>H246</f>
        <v>1536.6</v>
      </c>
      <c r="I245" s="118"/>
      <c r="J245" s="118"/>
      <c r="L245" s="198">
        <f>L246</f>
        <v>1536.6</v>
      </c>
    </row>
    <row r="246" spans="2:12" ht="102" customHeight="1">
      <c r="B246" s="40" t="s">
        <v>25</v>
      </c>
      <c r="C246" s="134" t="s">
        <v>279</v>
      </c>
      <c r="D246" s="134" t="s">
        <v>20</v>
      </c>
      <c r="E246" s="134" t="s">
        <v>89</v>
      </c>
      <c r="F246" s="135" t="s">
        <v>281</v>
      </c>
      <c r="G246" s="135" t="s">
        <v>26</v>
      </c>
      <c r="H246" s="198">
        <v>1536.6</v>
      </c>
      <c r="I246" s="118"/>
      <c r="J246" s="118"/>
      <c r="L246" s="198">
        <v>1536.6</v>
      </c>
    </row>
    <row r="247" spans="2:12" ht="49.5" customHeight="1">
      <c r="B247" s="130" t="s">
        <v>283</v>
      </c>
      <c r="C247" s="131" t="s">
        <v>279</v>
      </c>
      <c r="D247" s="131" t="s">
        <v>20</v>
      </c>
      <c r="E247" s="131" t="s">
        <v>94</v>
      </c>
      <c r="F247" s="132" t="s">
        <v>284</v>
      </c>
      <c r="G247" s="132"/>
      <c r="H247" s="133">
        <f>H248</f>
        <v>7720.400000000001</v>
      </c>
      <c r="I247" s="118"/>
      <c r="J247" s="118"/>
      <c r="L247" s="133">
        <f>L248</f>
        <v>7720.400000000001</v>
      </c>
    </row>
    <row r="248" spans="2:12" ht="36" customHeight="1">
      <c r="B248" s="40" t="s">
        <v>218</v>
      </c>
      <c r="C248" s="134" t="s">
        <v>279</v>
      </c>
      <c r="D248" s="134" t="s">
        <v>20</v>
      </c>
      <c r="E248" s="134" t="s">
        <v>94</v>
      </c>
      <c r="F248" s="135" t="s">
        <v>284</v>
      </c>
      <c r="G248" s="135"/>
      <c r="H248" s="118">
        <f>H249+H250+H251</f>
        <v>7720.400000000001</v>
      </c>
      <c r="I248" s="118"/>
      <c r="J248" s="118"/>
      <c r="L248" s="118">
        <f>L249+L250+L251</f>
        <v>7720.400000000001</v>
      </c>
    </row>
    <row r="249" spans="2:12" ht="98.25" customHeight="1">
      <c r="B249" s="40" t="s">
        <v>25</v>
      </c>
      <c r="C249" s="134" t="s">
        <v>279</v>
      </c>
      <c r="D249" s="134" t="s">
        <v>20</v>
      </c>
      <c r="E249" s="134" t="s">
        <v>94</v>
      </c>
      <c r="F249" s="135" t="s">
        <v>284</v>
      </c>
      <c r="G249" s="135" t="s">
        <v>26</v>
      </c>
      <c r="H249" s="118">
        <v>6688.39</v>
      </c>
      <c r="I249" s="118"/>
      <c r="J249" s="118"/>
      <c r="L249" s="118">
        <v>6688.39</v>
      </c>
    </row>
    <row r="250" spans="2:12" ht="33.75" customHeight="1">
      <c r="B250" s="40" t="s">
        <v>30</v>
      </c>
      <c r="C250" s="134" t="s">
        <v>279</v>
      </c>
      <c r="D250" s="134" t="s">
        <v>20</v>
      </c>
      <c r="E250" s="134" t="s">
        <v>94</v>
      </c>
      <c r="F250" s="135" t="s">
        <v>284</v>
      </c>
      <c r="G250" s="135" t="s">
        <v>31</v>
      </c>
      <c r="H250" s="118">
        <v>1027.01</v>
      </c>
      <c r="I250" s="118"/>
      <c r="J250" s="118"/>
      <c r="L250" s="118">
        <v>1027.01</v>
      </c>
    </row>
    <row r="251" spans="2:12" ht="23.25" customHeight="1">
      <c r="B251" s="40" t="s">
        <v>37</v>
      </c>
      <c r="C251" s="134" t="s">
        <v>279</v>
      </c>
      <c r="D251" s="134" t="s">
        <v>20</v>
      </c>
      <c r="E251" s="134" t="s">
        <v>94</v>
      </c>
      <c r="F251" s="135" t="s">
        <v>284</v>
      </c>
      <c r="G251" s="135" t="s">
        <v>38</v>
      </c>
      <c r="H251" s="118">
        <v>5</v>
      </c>
      <c r="I251" s="118">
        <v>1400</v>
      </c>
      <c r="J251" s="118">
        <v>1400</v>
      </c>
      <c r="L251" s="118">
        <v>5</v>
      </c>
    </row>
    <row r="252" spans="2:12" ht="31.5">
      <c r="B252" s="130" t="s">
        <v>285</v>
      </c>
      <c r="C252" s="131" t="s">
        <v>279</v>
      </c>
      <c r="D252" s="131" t="s">
        <v>20</v>
      </c>
      <c r="E252" s="131" t="s">
        <v>94</v>
      </c>
      <c r="F252" s="132" t="s">
        <v>286</v>
      </c>
      <c r="G252" s="132"/>
      <c r="H252" s="133">
        <f>H253</f>
        <v>1499.2</v>
      </c>
      <c r="I252" s="187">
        <f>SUM(I253:I254)</f>
        <v>4782.8</v>
      </c>
      <c r="J252" s="188">
        <f>SUM(J253:J254)</f>
        <v>4782.8</v>
      </c>
      <c r="L252" s="133">
        <f>L253</f>
        <v>1499.2</v>
      </c>
    </row>
    <row r="253" spans="2:12" ht="15.75">
      <c r="B253" s="40" t="s">
        <v>287</v>
      </c>
      <c r="C253" s="134" t="s">
        <v>279</v>
      </c>
      <c r="D253" s="134" t="s">
        <v>20</v>
      </c>
      <c r="E253" s="134" t="s">
        <v>94</v>
      </c>
      <c r="F253" s="135" t="s">
        <v>286</v>
      </c>
      <c r="G253" s="135"/>
      <c r="H253" s="118">
        <f>H254+H255</f>
        <v>1499.2</v>
      </c>
      <c r="I253" s="118">
        <v>1082.4</v>
      </c>
      <c r="J253" s="118">
        <v>1082.4</v>
      </c>
      <c r="L253" s="118">
        <f>L254+L255</f>
        <v>1499.2</v>
      </c>
    </row>
    <row r="254" spans="2:12" ht="94.5">
      <c r="B254" s="40" t="s">
        <v>25</v>
      </c>
      <c r="C254" s="134" t="s">
        <v>279</v>
      </c>
      <c r="D254" s="134" t="s">
        <v>20</v>
      </c>
      <c r="E254" s="134" t="s">
        <v>94</v>
      </c>
      <c r="F254" s="135" t="s">
        <v>286</v>
      </c>
      <c r="G254" s="135" t="s">
        <v>26</v>
      </c>
      <c r="H254" s="118">
        <v>1259.2</v>
      </c>
      <c r="I254" s="118">
        <v>3700.4</v>
      </c>
      <c r="J254" s="152">
        <v>3700.4</v>
      </c>
      <c r="L254" s="118">
        <v>1259.2</v>
      </c>
    </row>
    <row r="255" spans="2:12" ht="31.5">
      <c r="B255" s="40" t="s">
        <v>30</v>
      </c>
      <c r="C255" s="134" t="s">
        <v>279</v>
      </c>
      <c r="D255" s="134" t="s">
        <v>20</v>
      </c>
      <c r="E255" s="134" t="s">
        <v>94</v>
      </c>
      <c r="F255" s="135" t="s">
        <v>286</v>
      </c>
      <c r="G255" s="135" t="s">
        <v>31</v>
      </c>
      <c r="H255" s="118">
        <v>240</v>
      </c>
      <c r="I255" s="118"/>
      <c r="J255" s="152"/>
      <c r="L255" s="118">
        <v>240</v>
      </c>
    </row>
    <row r="256" spans="2:12" ht="47.25">
      <c r="B256" s="183" t="s">
        <v>288</v>
      </c>
      <c r="C256" s="191" t="s">
        <v>289</v>
      </c>
      <c r="D256" s="191"/>
      <c r="E256" s="191"/>
      <c r="F256" s="185"/>
      <c r="G256" s="185"/>
      <c r="H256" s="186">
        <f>H257+H267</f>
        <v>36011.1</v>
      </c>
      <c r="I256" s="118"/>
      <c r="J256" s="152"/>
      <c r="L256" s="186">
        <f>L257+L267</f>
        <v>36018.6</v>
      </c>
    </row>
    <row r="257" spans="2:12" ht="15.75">
      <c r="B257" s="129" t="s">
        <v>18</v>
      </c>
      <c r="C257" s="193" t="s">
        <v>289</v>
      </c>
      <c r="D257" s="193" t="s">
        <v>20</v>
      </c>
      <c r="E257" s="193"/>
      <c r="F257" s="144"/>
      <c r="G257" s="144"/>
      <c r="H257" s="129">
        <f>H258</f>
        <v>10339</v>
      </c>
      <c r="I257" s="118"/>
      <c r="J257" s="152"/>
      <c r="L257" s="129">
        <f>L258</f>
        <v>10339</v>
      </c>
    </row>
    <row r="258" spans="2:12" ht="31.5">
      <c r="B258" s="138" t="s">
        <v>290</v>
      </c>
      <c r="C258" s="139" t="s">
        <v>289</v>
      </c>
      <c r="D258" s="139" t="s">
        <v>20</v>
      </c>
      <c r="E258" s="139"/>
      <c r="F258" s="140" t="s">
        <v>291</v>
      </c>
      <c r="G258" s="140"/>
      <c r="H258" s="141">
        <f>H259+H264</f>
        <v>10339</v>
      </c>
      <c r="I258" s="153" t="e">
        <f>I259</f>
        <v>#REF!</v>
      </c>
      <c r="J258" s="141" t="e">
        <f>J259</f>
        <v>#REF!</v>
      </c>
      <c r="L258" s="141">
        <f>L259+L264</f>
        <v>10339</v>
      </c>
    </row>
    <row r="259" spans="2:12" ht="47.25">
      <c r="B259" s="130" t="s">
        <v>283</v>
      </c>
      <c r="C259" s="131" t="s">
        <v>289</v>
      </c>
      <c r="D259" s="131" t="s">
        <v>20</v>
      </c>
      <c r="E259" s="131" t="s">
        <v>179</v>
      </c>
      <c r="F259" s="132" t="s">
        <v>292</v>
      </c>
      <c r="G259" s="132"/>
      <c r="H259" s="133">
        <f>H260</f>
        <v>9819</v>
      </c>
      <c r="I259" s="187" t="e">
        <f>I260+I265+#REF!+#REF!</f>
        <v>#REF!</v>
      </c>
      <c r="J259" s="188" t="e">
        <f>J260+J265+#REF!+#REF!</f>
        <v>#REF!</v>
      </c>
      <c r="L259" s="133">
        <f>L260</f>
        <v>9819</v>
      </c>
    </row>
    <row r="260" spans="2:12" ht="31.5">
      <c r="B260" s="40" t="s">
        <v>218</v>
      </c>
      <c r="C260" s="134" t="s">
        <v>289</v>
      </c>
      <c r="D260" s="134" t="s">
        <v>20</v>
      </c>
      <c r="E260" s="134" t="s">
        <v>179</v>
      </c>
      <c r="F260" s="135" t="s">
        <v>292</v>
      </c>
      <c r="G260" s="135"/>
      <c r="H260" s="118">
        <f>H261+H262+H263</f>
        <v>9819</v>
      </c>
      <c r="I260" s="118">
        <v>8230.1</v>
      </c>
      <c r="J260" s="118">
        <v>8147.8</v>
      </c>
      <c r="L260" s="118">
        <f>L261+L262+L263</f>
        <v>9819</v>
      </c>
    </row>
    <row r="261" spans="2:12" ht="94.5">
      <c r="B261" s="40" t="s">
        <v>25</v>
      </c>
      <c r="C261" s="134" t="s">
        <v>289</v>
      </c>
      <c r="D261" s="134" t="s">
        <v>20</v>
      </c>
      <c r="E261" s="134" t="s">
        <v>179</v>
      </c>
      <c r="F261" s="135" t="s">
        <v>292</v>
      </c>
      <c r="G261" s="135" t="s">
        <v>26</v>
      </c>
      <c r="H261" s="118">
        <v>8821.92</v>
      </c>
      <c r="I261" s="118"/>
      <c r="J261" s="118"/>
      <c r="L261" s="118">
        <v>8821.92</v>
      </c>
    </row>
    <row r="262" spans="2:12" ht="31.5">
      <c r="B262" s="40" t="s">
        <v>30</v>
      </c>
      <c r="C262" s="134" t="s">
        <v>289</v>
      </c>
      <c r="D262" s="134" t="s">
        <v>20</v>
      </c>
      <c r="E262" s="134" t="s">
        <v>179</v>
      </c>
      <c r="F262" s="135" t="s">
        <v>292</v>
      </c>
      <c r="G262" s="135" t="s">
        <v>31</v>
      </c>
      <c r="H262" s="118">
        <v>992.08</v>
      </c>
      <c r="I262" s="118"/>
      <c r="J262" s="118"/>
      <c r="L262" s="118">
        <v>992.08</v>
      </c>
    </row>
    <row r="263" spans="2:12" ht="15.75">
      <c r="B263" s="40" t="s">
        <v>37</v>
      </c>
      <c r="C263" s="134" t="s">
        <v>289</v>
      </c>
      <c r="D263" s="134" t="s">
        <v>20</v>
      </c>
      <c r="E263" s="134" t="s">
        <v>179</v>
      </c>
      <c r="F263" s="135" t="s">
        <v>292</v>
      </c>
      <c r="G263" s="135" t="s">
        <v>38</v>
      </c>
      <c r="H263" s="118">
        <v>5</v>
      </c>
      <c r="I263" s="118"/>
      <c r="J263" s="118"/>
      <c r="L263" s="118">
        <v>5</v>
      </c>
    </row>
    <row r="264" spans="2:12" ht="31.5">
      <c r="B264" s="130" t="s">
        <v>293</v>
      </c>
      <c r="C264" s="131" t="s">
        <v>289</v>
      </c>
      <c r="D264" s="131" t="s">
        <v>20</v>
      </c>
      <c r="E264" s="131" t="s">
        <v>179</v>
      </c>
      <c r="F264" s="132" t="s">
        <v>294</v>
      </c>
      <c r="G264" s="132"/>
      <c r="H264" s="133">
        <f>H265</f>
        <v>520</v>
      </c>
      <c r="I264" s="118"/>
      <c r="J264" s="118"/>
      <c r="L264" s="133">
        <f>L265</f>
        <v>520</v>
      </c>
    </row>
    <row r="265" spans="2:12" ht="47.25">
      <c r="B265" s="40" t="s">
        <v>295</v>
      </c>
      <c r="C265" s="134" t="s">
        <v>289</v>
      </c>
      <c r="D265" s="134" t="s">
        <v>20</v>
      </c>
      <c r="E265" s="134" t="s">
        <v>179</v>
      </c>
      <c r="F265" s="135" t="s">
        <v>294</v>
      </c>
      <c r="G265" s="135"/>
      <c r="H265" s="118">
        <f>H266</f>
        <v>520</v>
      </c>
      <c r="I265" s="118">
        <v>500</v>
      </c>
      <c r="J265" s="118">
        <v>400</v>
      </c>
      <c r="L265" s="118">
        <f>L266</f>
        <v>520</v>
      </c>
    </row>
    <row r="266" spans="2:12" ht="31.5">
      <c r="B266" s="40" t="s">
        <v>30</v>
      </c>
      <c r="C266" s="134" t="s">
        <v>289</v>
      </c>
      <c r="D266" s="134" t="s">
        <v>20</v>
      </c>
      <c r="E266" s="134" t="s">
        <v>179</v>
      </c>
      <c r="F266" s="135" t="s">
        <v>294</v>
      </c>
      <c r="G266" s="135" t="s">
        <v>31</v>
      </c>
      <c r="H266" s="118">
        <v>520</v>
      </c>
      <c r="I266" s="118"/>
      <c r="J266" s="118"/>
      <c r="L266" s="118">
        <v>520</v>
      </c>
    </row>
    <row r="267" spans="2:12" ht="15.75">
      <c r="B267" s="141" t="s">
        <v>296</v>
      </c>
      <c r="C267" s="206" t="s">
        <v>289</v>
      </c>
      <c r="D267" s="206"/>
      <c r="E267" s="206"/>
      <c r="F267" s="140" t="s">
        <v>297</v>
      </c>
      <c r="G267" s="140"/>
      <c r="H267" s="141">
        <f>H270+H272+H277+H268</f>
        <v>25672.1</v>
      </c>
      <c r="I267" s="141" t="e">
        <f>#REF!+I277</f>
        <v>#REF!</v>
      </c>
      <c r="J267" s="141" t="e">
        <f>#REF!+J277</f>
        <v>#REF!</v>
      </c>
      <c r="L267" s="141">
        <f>L270+L272+L277+L268</f>
        <v>25679.6</v>
      </c>
    </row>
    <row r="268" spans="2:12" ht="78.75">
      <c r="B268" s="207" t="s">
        <v>298</v>
      </c>
      <c r="C268" s="208" t="s">
        <v>289</v>
      </c>
      <c r="D268" s="208" t="s">
        <v>20</v>
      </c>
      <c r="E268" s="208" t="s">
        <v>33</v>
      </c>
      <c r="F268" s="209" t="s">
        <v>299</v>
      </c>
      <c r="G268" s="209"/>
      <c r="H268" s="210">
        <f>H269</f>
        <v>12.1</v>
      </c>
      <c r="I268" s="141"/>
      <c r="J268" s="141"/>
      <c r="L268" s="210">
        <f>L269</f>
        <v>19.6</v>
      </c>
    </row>
    <row r="269" spans="2:12" ht="31.5">
      <c r="B269" s="16" t="s">
        <v>30</v>
      </c>
      <c r="C269" s="211" t="s">
        <v>289</v>
      </c>
      <c r="D269" s="211" t="s">
        <v>20</v>
      </c>
      <c r="E269" s="211" t="s">
        <v>33</v>
      </c>
      <c r="F269" s="212" t="s">
        <v>299</v>
      </c>
      <c r="G269" s="212" t="s">
        <v>31</v>
      </c>
      <c r="H269" s="213">
        <v>12.1</v>
      </c>
      <c r="I269" s="141"/>
      <c r="J269" s="141"/>
      <c r="L269" s="213">
        <v>19.6</v>
      </c>
    </row>
    <row r="270" spans="2:12" ht="55.5" customHeight="1">
      <c r="B270" s="49" t="s">
        <v>300</v>
      </c>
      <c r="C270" s="136" t="s">
        <v>289</v>
      </c>
      <c r="D270" s="136" t="s">
        <v>20</v>
      </c>
      <c r="E270" s="136" t="s">
        <v>33</v>
      </c>
      <c r="F270" s="137" t="s">
        <v>297</v>
      </c>
      <c r="G270" s="137"/>
      <c r="H270" s="43">
        <f>H271</f>
        <v>5000</v>
      </c>
      <c r="I270" s="118">
        <v>500</v>
      </c>
      <c r="J270" s="118">
        <v>500</v>
      </c>
      <c r="L270" s="43">
        <f>L271</f>
        <v>5000</v>
      </c>
    </row>
    <row r="271" spans="2:12" ht="15.75">
      <c r="B271" s="40" t="s">
        <v>37</v>
      </c>
      <c r="C271" s="134" t="s">
        <v>289</v>
      </c>
      <c r="D271" s="134" t="s">
        <v>20</v>
      </c>
      <c r="E271" s="134" t="s">
        <v>33</v>
      </c>
      <c r="F271" s="135" t="s">
        <v>297</v>
      </c>
      <c r="G271" s="135" t="s">
        <v>38</v>
      </c>
      <c r="H271" s="118">
        <v>5000</v>
      </c>
      <c r="I271" s="118"/>
      <c r="J271" s="118"/>
      <c r="L271" s="118">
        <v>5000</v>
      </c>
    </row>
    <row r="272" spans="2:12" ht="15.75">
      <c r="B272" s="162" t="s">
        <v>301</v>
      </c>
      <c r="C272" s="163" t="s">
        <v>289</v>
      </c>
      <c r="D272" s="163" t="s">
        <v>20</v>
      </c>
      <c r="E272" s="163" t="s">
        <v>251</v>
      </c>
      <c r="F272" s="137" t="s">
        <v>302</v>
      </c>
      <c r="G272" s="137"/>
      <c r="H272" s="43">
        <f>H273+H275</f>
        <v>6000</v>
      </c>
      <c r="I272" s="118">
        <v>3000</v>
      </c>
      <c r="J272" s="118">
        <v>3000</v>
      </c>
      <c r="L272" s="43">
        <f>L273+L275</f>
        <v>6000</v>
      </c>
    </row>
    <row r="273" spans="2:12" ht="31.5">
      <c r="B273" s="162" t="s">
        <v>303</v>
      </c>
      <c r="C273" s="163" t="s">
        <v>289</v>
      </c>
      <c r="D273" s="163" t="s">
        <v>20</v>
      </c>
      <c r="E273" s="163" t="s">
        <v>251</v>
      </c>
      <c r="F273" s="137" t="s">
        <v>304</v>
      </c>
      <c r="G273" s="137"/>
      <c r="H273" s="43">
        <f>H274</f>
        <v>5000</v>
      </c>
      <c r="I273" s="118"/>
      <c r="J273" s="118"/>
      <c r="L273" s="43">
        <f>L274</f>
        <v>5000</v>
      </c>
    </row>
    <row r="274" spans="2:12" ht="15.75">
      <c r="B274" s="176" t="s">
        <v>37</v>
      </c>
      <c r="C274" s="177" t="s">
        <v>289</v>
      </c>
      <c r="D274" s="177" t="s">
        <v>20</v>
      </c>
      <c r="E274" s="177" t="s">
        <v>251</v>
      </c>
      <c r="F274" s="135" t="s">
        <v>304</v>
      </c>
      <c r="G274" s="135" t="s">
        <v>38</v>
      </c>
      <c r="H274" s="118">
        <v>5000</v>
      </c>
      <c r="I274" s="118"/>
      <c r="J274" s="118"/>
      <c r="L274" s="118">
        <v>5000</v>
      </c>
    </row>
    <row r="275" spans="2:12" ht="78.75">
      <c r="B275" s="49" t="s">
        <v>305</v>
      </c>
      <c r="C275" s="136" t="s">
        <v>289</v>
      </c>
      <c r="D275" s="136" t="s">
        <v>20</v>
      </c>
      <c r="E275" s="136" t="s">
        <v>251</v>
      </c>
      <c r="F275" s="137" t="s">
        <v>306</v>
      </c>
      <c r="G275" s="137"/>
      <c r="H275" s="43">
        <f>H276</f>
        <v>1000</v>
      </c>
      <c r="I275" s="118">
        <v>500</v>
      </c>
      <c r="J275" s="118">
        <v>500</v>
      </c>
      <c r="L275" s="43">
        <f>L276</f>
        <v>1000</v>
      </c>
    </row>
    <row r="276" spans="2:12" ht="15.75">
      <c r="B276" s="40" t="s">
        <v>37</v>
      </c>
      <c r="C276" s="134" t="s">
        <v>289</v>
      </c>
      <c r="D276" s="134" t="s">
        <v>20</v>
      </c>
      <c r="E276" s="134" t="s">
        <v>251</v>
      </c>
      <c r="F276" s="135" t="s">
        <v>306</v>
      </c>
      <c r="G276" s="135" t="s">
        <v>38</v>
      </c>
      <c r="H276" s="118">
        <v>1000</v>
      </c>
      <c r="I276" s="118"/>
      <c r="J276" s="118"/>
      <c r="L276" s="118">
        <v>1000</v>
      </c>
    </row>
    <row r="277" spans="2:12" ht="47.25">
      <c r="B277" s="49" t="s">
        <v>307</v>
      </c>
      <c r="C277" s="136" t="s">
        <v>289</v>
      </c>
      <c r="D277" s="136" t="s">
        <v>22</v>
      </c>
      <c r="E277" s="136" t="s">
        <v>186</v>
      </c>
      <c r="F277" s="137" t="s">
        <v>308</v>
      </c>
      <c r="G277" s="137"/>
      <c r="H277" s="43">
        <f>H278</f>
        <v>14660</v>
      </c>
      <c r="I277" s="188">
        <f>I278</f>
        <v>11338.54</v>
      </c>
      <c r="J277" s="188">
        <f>J278</f>
        <v>10709.16</v>
      </c>
      <c r="L277" s="43">
        <f>L278</f>
        <v>14660</v>
      </c>
    </row>
    <row r="278" spans="2:12" ht="31.5">
      <c r="B278" s="40" t="s">
        <v>309</v>
      </c>
      <c r="C278" s="134" t="s">
        <v>289</v>
      </c>
      <c r="D278" s="134" t="s">
        <v>22</v>
      </c>
      <c r="E278" s="134" t="s">
        <v>186</v>
      </c>
      <c r="F278" s="135" t="s">
        <v>308</v>
      </c>
      <c r="G278" s="135" t="s">
        <v>310</v>
      </c>
      <c r="H278" s="118">
        <f>16296-2000+364</f>
        <v>14660</v>
      </c>
      <c r="I278" s="118">
        <v>11338.54</v>
      </c>
      <c r="J278" s="118">
        <f>16802.98-6093.82</f>
        <v>10709.16</v>
      </c>
      <c r="L278" s="118">
        <f>16296-2000+364</f>
        <v>14660</v>
      </c>
    </row>
    <row r="279" spans="2:12" ht="15.75">
      <c r="B279" s="214" t="s">
        <v>311</v>
      </c>
      <c r="C279" s="215"/>
      <c r="D279" s="215"/>
      <c r="E279" s="215"/>
      <c r="F279" s="216"/>
      <c r="G279" s="216"/>
      <c r="H279" s="217">
        <f>H13+H156+H173+H181+H219+H242+H256+H167</f>
        <v>814177.1699999998</v>
      </c>
      <c r="I279" s="217" t="e">
        <f>I267+I221+#REF!+#REF!+#REF!+I183+#REF!+#REF!+I258</f>
        <v>#REF!</v>
      </c>
      <c r="J279" s="217" t="e">
        <f>J267+J221+#REF!+#REF!+#REF!+J183+#REF!+#REF!+J258</f>
        <v>#REF!</v>
      </c>
      <c r="L279" s="217">
        <f>L13+L156+L173+L181+L219+L242+L256+L167</f>
        <v>814463.9899999999</v>
      </c>
    </row>
    <row r="281" ht="12.75">
      <c r="I281" s="47" t="e">
        <f>I267+I258+#REF!+I221+#REF!+#REF!+#REF!+I183+#REF!</f>
        <v>#REF!</v>
      </c>
    </row>
  </sheetData>
  <sheetProtection/>
  <mergeCells count="15">
    <mergeCell ref="B6:L6"/>
    <mergeCell ref="F7:L7"/>
    <mergeCell ref="I2:J2"/>
    <mergeCell ref="B3:L3"/>
    <mergeCell ref="B4:L4"/>
    <mergeCell ref="B5:L5"/>
    <mergeCell ref="B9:L9"/>
    <mergeCell ref="G10:H10"/>
    <mergeCell ref="B11:B12"/>
    <mergeCell ref="C11:C12"/>
    <mergeCell ref="D11:D12"/>
    <mergeCell ref="E11:E12"/>
    <mergeCell ref="F11:F12"/>
    <mergeCell ref="G11:G12"/>
    <mergeCell ref="H11:L11"/>
  </mergeCells>
  <printOptions/>
  <pageMargins left="0.7" right="0.7" top="0.75" bottom="0.75" header="0.3" footer="0.3"/>
  <pageSetup horizontalDpi="600" verticalDpi="6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E254"/>
  <sheetViews>
    <sheetView zoomScalePageLayoutView="0" workbookViewId="0" topLeftCell="A1">
      <selection activeCell="B7" sqref="B7:D7"/>
    </sheetView>
  </sheetViews>
  <sheetFormatPr defaultColWidth="9.140625" defaultRowHeight="12.75"/>
  <cols>
    <col min="1" max="1" width="46.140625" style="0" customWidth="1"/>
    <col min="2" max="2" width="16.00390625" style="120" customWidth="1"/>
    <col min="3" max="3" width="12.140625" style="120" customWidth="1"/>
    <col min="4" max="4" width="17.28125" style="0" customWidth="1"/>
  </cols>
  <sheetData>
    <row r="3" spans="1:4" ht="12.75">
      <c r="A3" s="245" t="s">
        <v>314</v>
      </c>
      <c r="B3" s="245"/>
      <c r="C3" s="245"/>
      <c r="D3" s="245"/>
    </row>
    <row r="4" spans="1:4" ht="12.75">
      <c r="A4" s="247" t="s">
        <v>606</v>
      </c>
      <c r="B4" s="247"/>
      <c r="C4" s="247"/>
      <c r="D4" s="247"/>
    </row>
    <row r="5" spans="1:4" ht="12" customHeight="1">
      <c r="A5" s="247" t="s">
        <v>428</v>
      </c>
      <c r="B5" s="247"/>
      <c r="C5" s="247"/>
      <c r="D5" s="247"/>
    </row>
    <row r="6" spans="2:4" ht="39.75" customHeight="1">
      <c r="B6" s="244" t="s">
        <v>315</v>
      </c>
      <c r="C6" s="253"/>
      <c r="D6" s="253"/>
    </row>
    <row r="7" spans="2:4" ht="12.75">
      <c r="B7" s="247" t="s">
        <v>629</v>
      </c>
      <c r="C7" s="247"/>
      <c r="D7" s="247"/>
    </row>
    <row r="8" spans="2:4" ht="12.75">
      <c r="B8" s="37"/>
      <c r="C8" s="37"/>
      <c r="D8" s="37"/>
    </row>
    <row r="9" spans="1:5" ht="48.75" customHeight="1">
      <c r="A9" s="305" t="s">
        <v>316</v>
      </c>
      <c r="B9" s="296"/>
      <c r="C9" s="296"/>
      <c r="D9" s="296"/>
      <c r="E9" s="219"/>
    </row>
    <row r="10" spans="3:4" ht="12.75">
      <c r="C10" s="297" t="s">
        <v>6</v>
      </c>
      <c r="D10" s="297"/>
    </row>
    <row r="11" spans="1:4" ht="15.75">
      <c r="A11" s="298" t="s">
        <v>8</v>
      </c>
      <c r="B11" s="299" t="s">
        <v>12</v>
      </c>
      <c r="C11" s="299" t="s">
        <v>13</v>
      </c>
      <c r="D11" s="117" t="s">
        <v>477</v>
      </c>
    </row>
    <row r="12" spans="1:4" ht="15.75">
      <c r="A12" s="298"/>
      <c r="B12" s="300"/>
      <c r="C12" s="300"/>
      <c r="D12" s="117" t="s">
        <v>14</v>
      </c>
    </row>
    <row r="13" spans="1:4" ht="47.25">
      <c r="A13" s="138" t="s">
        <v>317</v>
      </c>
      <c r="B13" s="140" t="s">
        <v>318</v>
      </c>
      <c r="C13" s="140"/>
      <c r="D13" s="141">
        <f>D14+D17+D21+D32</f>
        <v>87444.1</v>
      </c>
    </row>
    <row r="14" spans="1:4" ht="72" customHeight="1">
      <c r="A14" s="130" t="s">
        <v>319</v>
      </c>
      <c r="B14" s="132" t="s">
        <v>23</v>
      </c>
      <c r="C14" s="132"/>
      <c r="D14" s="133">
        <f>D15</f>
        <v>1620</v>
      </c>
    </row>
    <row r="15" spans="1:4" ht="54" customHeight="1">
      <c r="A15" s="40" t="s">
        <v>320</v>
      </c>
      <c r="B15" s="135" t="s">
        <v>23</v>
      </c>
      <c r="C15" s="135"/>
      <c r="D15" s="118">
        <f>D16</f>
        <v>1620</v>
      </c>
    </row>
    <row r="16" spans="1:4" ht="101.25" customHeight="1">
      <c r="A16" s="40" t="s">
        <v>25</v>
      </c>
      <c r="B16" s="135" t="s">
        <v>23</v>
      </c>
      <c r="C16" s="135" t="s">
        <v>26</v>
      </c>
      <c r="D16" s="118">
        <v>1620</v>
      </c>
    </row>
    <row r="17" spans="1:4" ht="57" customHeight="1">
      <c r="A17" s="130" t="s">
        <v>321</v>
      </c>
      <c r="B17" s="132" t="s">
        <v>28</v>
      </c>
      <c r="C17" s="132"/>
      <c r="D17" s="133">
        <f>D18</f>
        <v>55770.1</v>
      </c>
    </row>
    <row r="18" spans="1:4" ht="61.5" customHeight="1">
      <c r="A18" s="40" t="s">
        <v>29</v>
      </c>
      <c r="B18" s="135" t="s">
        <v>28</v>
      </c>
      <c r="C18" s="135"/>
      <c r="D18" s="118">
        <f>D19+D20</f>
        <v>55770.1</v>
      </c>
    </row>
    <row r="19" spans="1:4" ht="103.5" customHeight="1">
      <c r="A19" s="40" t="s">
        <v>25</v>
      </c>
      <c r="B19" s="135" t="s">
        <v>28</v>
      </c>
      <c r="C19" s="135" t="s">
        <v>26</v>
      </c>
      <c r="D19" s="118">
        <v>50530.13</v>
      </c>
    </row>
    <row r="20" spans="1:4" ht="41.25" customHeight="1">
      <c r="A20" s="40" t="s">
        <v>30</v>
      </c>
      <c r="B20" s="135" t="s">
        <v>28</v>
      </c>
      <c r="C20" s="135" t="s">
        <v>31</v>
      </c>
      <c r="D20" s="118">
        <v>5239.97</v>
      </c>
    </row>
    <row r="21" spans="1:4" ht="47.25" customHeight="1">
      <c r="A21" s="130" t="s">
        <v>322</v>
      </c>
      <c r="B21" s="132" t="s">
        <v>196</v>
      </c>
      <c r="C21" s="132"/>
      <c r="D21" s="133">
        <f>D22+D26</f>
        <v>29954</v>
      </c>
    </row>
    <row r="22" spans="1:4" ht="57" customHeight="1">
      <c r="A22" s="130" t="s">
        <v>323</v>
      </c>
      <c r="B22" s="132" t="s">
        <v>194</v>
      </c>
      <c r="C22" s="132"/>
      <c r="D22" s="133">
        <f>D23+D24+D25</f>
        <v>20178</v>
      </c>
    </row>
    <row r="23" spans="1:4" ht="102.75" customHeight="1">
      <c r="A23" s="40" t="s">
        <v>25</v>
      </c>
      <c r="B23" s="135" t="s">
        <v>194</v>
      </c>
      <c r="C23" s="135" t="s">
        <v>26</v>
      </c>
      <c r="D23" s="118">
        <v>15585.2</v>
      </c>
    </row>
    <row r="24" spans="1:4" ht="37.5" customHeight="1">
      <c r="A24" s="40" t="s">
        <v>30</v>
      </c>
      <c r="B24" s="135" t="s">
        <v>194</v>
      </c>
      <c r="C24" s="135" t="s">
        <v>31</v>
      </c>
      <c r="D24" s="118">
        <v>4555.8</v>
      </c>
    </row>
    <row r="25" spans="1:4" ht="25.5" customHeight="1">
      <c r="A25" s="40" t="s">
        <v>324</v>
      </c>
      <c r="B25" s="135" t="s">
        <v>194</v>
      </c>
      <c r="C25" s="135" t="s">
        <v>38</v>
      </c>
      <c r="D25" s="118">
        <v>37</v>
      </c>
    </row>
    <row r="26" spans="1:4" ht="63" customHeight="1">
      <c r="A26" s="130" t="s">
        <v>325</v>
      </c>
      <c r="B26" s="132" t="s">
        <v>196</v>
      </c>
      <c r="C26" s="132"/>
      <c r="D26" s="133">
        <f>D27+D30</f>
        <v>9776</v>
      </c>
    </row>
    <row r="27" spans="1:4" ht="35.25" customHeight="1">
      <c r="A27" s="49" t="s">
        <v>195</v>
      </c>
      <c r="B27" s="137" t="s">
        <v>196</v>
      </c>
      <c r="C27" s="137"/>
      <c r="D27" s="43">
        <f>D28+D29</f>
        <v>6000</v>
      </c>
    </row>
    <row r="28" spans="1:4" ht="101.25" customHeight="1">
      <c r="A28" s="40" t="s">
        <v>25</v>
      </c>
      <c r="B28" s="135" t="s">
        <v>196</v>
      </c>
      <c r="C28" s="135" t="s">
        <v>26</v>
      </c>
      <c r="D28" s="118">
        <v>5800</v>
      </c>
    </row>
    <row r="29" spans="1:4" ht="42.75" customHeight="1">
      <c r="A29" s="40" t="s">
        <v>30</v>
      </c>
      <c r="B29" s="135" t="s">
        <v>196</v>
      </c>
      <c r="C29" s="135" t="s">
        <v>31</v>
      </c>
      <c r="D29" s="118">
        <v>200</v>
      </c>
    </row>
    <row r="30" spans="1:4" ht="91.5" customHeight="1">
      <c r="A30" s="49" t="s">
        <v>208</v>
      </c>
      <c r="B30" s="137" t="s">
        <v>209</v>
      </c>
      <c r="C30" s="137"/>
      <c r="D30" s="43">
        <f>D31</f>
        <v>3776</v>
      </c>
    </row>
    <row r="31" spans="1:4" ht="102.75" customHeight="1">
      <c r="A31" s="40" t="s">
        <v>25</v>
      </c>
      <c r="B31" s="135" t="s">
        <v>326</v>
      </c>
      <c r="C31" s="135" t="s">
        <v>26</v>
      </c>
      <c r="D31" s="118">
        <v>3776</v>
      </c>
    </row>
    <row r="32" spans="1:4" ht="57" customHeight="1">
      <c r="A32" s="130" t="s">
        <v>42</v>
      </c>
      <c r="B32" s="132" t="s">
        <v>43</v>
      </c>
      <c r="C32" s="132"/>
      <c r="D32" s="133">
        <f>D33</f>
        <v>100</v>
      </c>
    </row>
    <row r="33" spans="1:4" ht="47.25" customHeight="1">
      <c r="A33" s="40" t="s">
        <v>44</v>
      </c>
      <c r="B33" s="135" t="s">
        <v>43</v>
      </c>
      <c r="C33" s="135"/>
      <c r="D33" s="118">
        <f>D34</f>
        <v>100</v>
      </c>
    </row>
    <row r="34" spans="1:4" ht="35.25" customHeight="1">
      <c r="A34" s="40" t="s">
        <v>30</v>
      </c>
      <c r="B34" s="135" t="s">
        <v>43</v>
      </c>
      <c r="C34" s="135" t="s">
        <v>31</v>
      </c>
      <c r="D34" s="118">
        <v>100</v>
      </c>
    </row>
    <row r="35" spans="1:4" ht="89.25" customHeight="1">
      <c r="A35" s="138" t="s">
        <v>213</v>
      </c>
      <c r="B35" s="140" t="s">
        <v>215</v>
      </c>
      <c r="C35" s="140"/>
      <c r="D35" s="141">
        <f>D36+D41+D44+D49</f>
        <v>394112.17</v>
      </c>
    </row>
    <row r="36" spans="1:4" ht="53.25" customHeight="1">
      <c r="A36" s="130" t="s">
        <v>216</v>
      </c>
      <c r="B36" s="132" t="s">
        <v>217</v>
      </c>
      <c r="C36" s="132"/>
      <c r="D36" s="133">
        <f>D37</f>
        <v>9321</v>
      </c>
    </row>
    <row r="37" spans="1:4" ht="40.5" customHeight="1">
      <c r="A37" s="40" t="s">
        <v>218</v>
      </c>
      <c r="B37" s="135" t="s">
        <v>217</v>
      </c>
      <c r="C37" s="135"/>
      <c r="D37" s="118">
        <f>D38+D39+D40</f>
        <v>9321</v>
      </c>
    </row>
    <row r="38" spans="1:4" ht="100.5" customHeight="1">
      <c r="A38" s="40" t="s">
        <v>25</v>
      </c>
      <c r="B38" s="135" t="s">
        <v>217</v>
      </c>
      <c r="C38" s="135" t="s">
        <v>26</v>
      </c>
      <c r="D38" s="118">
        <v>7980.14</v>
      </c>
    </row>
    <row r="39" spans="1:4" ht="42.75" customHeight="1">
      <c r="A39" s="40" t="s">
        <v>30</v>
      </c>
      <c r="B39" s="135" t="s">
        <v>217</v>
      </c>
      <c r="C39" s="135" t="s">
        <v>31</v>
      </c>
      <c r="D39" s="118">
        <v>1337.86</v>
      </c>
    </row>
    <row r="40" spans="1:4" ht="24" customHeight="1">
      <c r="A40" s="40" t="s">
        <v>324</v>
      </c>
      <c r="B40" s="135" t="s">
        <v>217</v>
      </c>
      <c r="C40" s="135" t="s">
        <v>38</v>
      </c>
      <c r="D40" s="118">
        <v>3</v>
      </c>
    </row>
    <row r="41" spans="1:4" ht="63">
      <c r="A41" s="130" t="s">
        <v>327</v>
      </c>
      <c r="B41" s="132" t="s">
        <v>220</v>
      </c>
      <c r="C41" s="132"/>
      <c r="D41" s="133">
        <f>D42</f>
        <v>315</v>
      </c>
    </row>
    <row r="42" spans="1:4" ht="30.75" customHeight="1">
      <c r="A42" s="40" t="s">
        <v>221</v>
      </c>
      <c r="B42" s="135" t="s">
        <v>220</v>
      </c>
      <c r="C42" s="135"/>
      <c r="D42" s="118">
        <f>D43</f>
        <v>315</v>
      </c>
    </row>
    <row r="43" spans="1:4" ht="39.75" customHeight="1">
      <c r="A43" s="40" t="s">
        <v>30</v>
      </c>
      <c r="B43" s="135" t="s">
        <v>220</v>
      </c>
      <c r="C43" s="135" t="s">
        <v>31</v>
      </c>
      <c r="D43" s="118">
        <v>315</v>
      </c>
    </row>
    <row r="44" spans="1:4" ht="37.5" customHeight="1">
      <c r="A44" s="146" t="s">
        <v>222</v>
      </c>
      <c r="B44" s="148" t="s">
        <v>223</v>
      </c>
      <c r="C44" s="148"/>
      <c r="D44" s="154">
        <f>D45</f>
        <v>141827.45</v>
      </c>
    </row>
    <row r="45" spans="1:4" ht="87.75" customHeight="1">
      <c r="A45" s="130" t="s">
        <v>328</v>
      </c>
      <c r="B45" s="132" t="s">
        <v>225</v>
      </c>
      <c r="C45" s="132"/>
      <c r="D45" s="133">
        <f>D46+D47</f>
        <v>141827.45</v>
      </c>
    </row>
    <row r="46" spans="1:4" ht="55.5" customHeight="1">
      <c r="A46" s="40" t="s">
        <v>239</v>
      </c>
      <c r="B46" s="135" t="s">
        <v>225</v>
      </c>
      <c r="C46" s="135" t="s">
        <v>116</v>
      </c>
      <c r="D46" s="118">
        <v>49307.33</v>
      </c>
    </row>
    <row r="47" spans="1:4" ht="105.75" customHeight="1">
      <c r="A47" s="180" t="s">
        <v>226</v>
      </c>
      <c r="B47" s="137" t="s">
        <v>227</v>
      </c>
      <c r="C47" s="137"/>
      <c r="D47" s="43">
        <f>D48</f>
        <v>92520.12</v>
      </c>
    </row>
    <row r="48" spans="1:4" ht="55.5" customHeight="1">
      <c r="A48" s="176" t="s">
        <v>239</v>
      </c>
      <c r="B48" s="135" t="s">
        <v>227</v>
      </c>
      <c r="C48" s="135" t="s">
        <v>116</v>
      </c>
      <c r="D48" s="118">
        <v>92520.12</v>
      </c>
    </row>
    <row r="49" spans="1:4" ht="31.5">
      <c r="A49" s="146" t="s">
        <v>228</v>
      </c>
      <c r="B49" s="148" t="s">
        <v>229</v>
      </c>
      <c r="C49" s="148"/>
      <c r="D49" s="154">
        <f>D50+D62</f>
        <v>242648.71999999997</v>
      </c>
    </row>
    <row r="50" spans="1:4" ht="114" customHeight="1">
      <c r="A50" s="130" t="s">
        <v>230</v>
      </c>
      <c r="B50" s="132" t="s">
        <v>231</v>
      </c>
      <c r="C50" s="132"/>
      <c r="D50" s="133">
        <f>D51+D53+D55+D57+D59</f>
        <v>207559.71999999997</v>
      </c>
    </row>
    <row r="51" spans="1:4" ht="64.5" customHeight="1">
      <c r="A51" s="40" t="s">
        <v>232</v>
      </c>
      <c r="B51" s="135" t="s">
        <v>233</v>
      </c>
      <c r="C51" s="135"/>
      <c r="D51" s="118">
        <f>D52</f>
        <v>135699.57</v>
      </c>
    </row>
    <row r="52" spans="1:4" ht="47.25">
      <c r="A52" s="40" t="s">
        <v>239</v>
      </c>
      <c r="B52" s="135" t="s">
        <v>233</v>
      </c>
      <c r="C52" s="135" t="s">
        <v>116</v>
      </c>
      <c r="D52" s="118">
        <v>135699.57</v>
      </c>
    </row>
    <row r="53" spans="1:4" ht="63" customHeight="1">
      <c r="A53" s="49" t="s">
        <v>234</v>
      </c>
      <c r="B53" s="137" t="s">
        <v>235</v>
      </c>
      <c r="C53" s="137"/>
      <c r="D53" s="43">
        <f>D54</f>
        <v>65150.8</v>
      </c>
    </row>
    <row r="54" spans="1:4" ht="47.25">
      <c r="A54" s="40" t="s">
        <v>239</v>
      </c>
      <c r="B54" s="135" t="s">
        <v>235</v>
      </c>
      <c r="C54" s="135" t="s">
        <v>116</v>
      </c>
      <c r="D54" s="118">
        <v>65150.8</v>
      </c>
    </row>
    <row r="55" spans="1:4" ht="37.5" customHeight="1">
      <c r="A55" s="49" t="s">
        <v>236</v>
      </c>
      <c r="B55" s="137" t="s">
        <v>237</v>
      </c>
      <c r="C55" s="137"/>
      <c r="D55" s="43">
        <f>D56</f>
        <v>2138.8</v>
      </c>
    </row>
    <row r="56" spans="1:4" ht="55.5" customHeight="1">
      <c r="A56" s="40" t="s">
        <v>239</v>
      </c>
      <c r="B56" s="135" t="s">
        <v>237</v>
      </c>
      <c r="C56" s="135" t="s">
        <v>116</v>
      </c>
      <c r="D56" s="118">
        <v>2138.8</v>
      </c>
    </row>
    <row r="57" spans="1:4" ht="51.75" customHeight="1">
      <c r="A57" s="49" t="s">
        <v>238</v>
      </c>
      <c r="B57" s="137" t="s">
        <v>240</v>
      </c>
      <c r="C57" s="137"/>
      <c r="D57" s="43">
        <f>D58</f>
        <v>2637</v>
      </c>
    </row>
    <row r="58" spans="1:4" ht="47.25">
      <c r="A58" s="40" t="s">
        <v>239</v>
      </c>
      <c r="B58" s="135" t="s">
        <v>240</v>
      </c>
      <c r="C58" s="135" t="s">
        <v>116</v>
      </c>
      <c r="D58" s="118">
        <v>2637</v>
      </c>
    </row>
    <row r="59" spans="1:4" ht="15.75">
      <c r="A59" s="49" t="s">
        <v>241</v>
      </c>
      <c r="B59" s="137" t="s">
        <v>242</v>
      </c>
      <c r="C59" s="137"/>
      <c r="D59" s="43">
        <f>D60</f>
        <v>1933.55</v>
      </c>
    </row>
    <row r="60" spans="1:4" ht="47.25">
      <c r="A60" s="40" t="s">
        <v>239</v>
      </c>
      <c r="B60" s="135" t="s">
        <v>242</v>
      </c>
      <c r="C60" s="135" t="s">
        <v>116</v>
      </c>
      <c r="D60" s="118">
        <v>1933.55</v>
      </c>
    </row>
    <row r="61" spans="1:4" ht="36.75" customHeight="1">
      <c r="A61" s="220" t="s">
        <v>329</v>
      </c>
      <c r="B61" s="221" t="s">
        <v>244</v>
      </c>
      <c r="C61" s="221"/>
      <c r="D61" s="188">
        <f>D62</f>
        <v>35089</v>
      </c>
    </row>
    <row r="62" spans="1:4" ht="35.25" customHeight="1">
      <c r="A62" s="130" t="s">
        <v>330</v>
      </c>
      <c r="B62" s="132" t="s">
        <v>331</v>
      </c>
      <c r="C62" s="132"/>
      <c r="D62" s="133">
        <f>SUM(D63)</f>
        <v>35089</v>
      </c>
    </row>
    <row r="63" spans="1:4" ht="47.25" customHeight="1">
      <c r="A63" s="40" t="s">
        <v>245</v>
      </c>
      <c r="B63" s="135" t="s">
        <v>246</v>
      </c>
      <c r="C63" s="135"/>
      <c r="D63" s="118">
        <f>D64</f>
        <v>35089</v>
      </c>
    </row>
    <row r="64" spans="1:4" ht="51.75" customHeight="1">
      <c r="A64" s="40" t="s">
        <v>239</v>
      </c>
      <c r="B64" s="135" t="s">
        <v>246</v>
      </c>
      <c r="C64" s="135" t="s">
        <v>116</v>
      </c>
      <c r="D64" s="118">
        <v>35089</v>
      </c>
    </row>
    <row r="65" spans="1:4" ht="31.5">
      <c r="A65" s="138" t="s">
        <v>127</v>
      </c>
      <c r="B65" s="140" t="s">
        <v>128</v>
      </c>
      <c r="C65" s="140"/>
      <c r="D65" s="141">
        <f>D66+D70+D88+D94+D100+D78+D74+D110+D114</f>
        <v>37532.06</v>
      </c>
    </row>
    <row r="66" spans="1:4" ht="80.25" customHeight="1">
      <c r="A66" s="130" t="s">
        <v>182</v>
      </c>
      <c r="B66" s="132" t="s">
        <v>183</v>
      </c>
      <c r="C66" s="132"/>
      <c r="D66" s="133">
        <f>D67</f>
        <v>1638.57</v>
      </c>
    </row>
    <row r="67" spans="1:4" ht="63">
      <c r="A67" s="40" t="s">
        <v>184</v>
      </c>
      <c r="B67" s="135" t="s">
        <v>183</v>
      </c>
      <c r="C67" s="132"/>
      <c r="D67" s="118">
        <f>D68+D69</f>
        <v>1638.57</v>
      </c>
    </row>
    <row r="68" spans="1:4" ht="100.5" customHeight="1">
      <c r="A68" s="40" t="s">
        <v>25</v>
      </c>
      <c r="B68" s="135" t="s">
        <v>183</v>
      </c>
      <c r="C68" s="135" t="s">
        <v>26</v>
      </c>
      <c r="D68" s="118">
        <v>1550</v>
      </c>
    </row>
    <row r="69" spans="1:4" ht="40.5" customHeight="1">
      <c r="A69" s="40" t="s">
        <v>30</v>
      </c>
      <c r="B69" s="135" t="s">
        <v>183</v>
      </c>
      <c r="C69" s="135" t="s">
        <v>31</v>
      </c>
      <c r="D69" s="118">
        <v>88.57</v>
      </c>
    </row>
    <row r="70" spans="1:4" ht="75.75" customHeight="1">
      <c r="A70" s="130" t="s">
        <v>332</v>
      </c>
      <c r="B70" s="132" t="s">
        <v>40</v>
      </c>
      <c r="C70" s="132"/>
      <c r="D70" s="133">
        <f>D71</f>
        <v>797</v>
      </c>
    </row>
    <row r="71" spans="1:4" ht="90.75" customHeight="1">
      <c r="A71" s="40" t="s">
        <v>41</v>
      </c>
      <c r="B71" s="135" t="s">
        <v>40</v>
      </c>
      <c r="C71" s="135"/>
      <c r="D71" s="118">
        <f>D72+D73</f>
        <v>797</v>
      </c>
    </row>
    <row r="72" spans="1:4" ht="93" customHeight="1">
      <c r="A72" s="40" t="s">
        <v>25</v>
      </c>
      <c r="B72" s="135" t="s">
        <v>40</v>
      </c>
      <c r="C72" s="135" t="s">
        <v>26</v>
      </c>
      <c r="D72" s="118">
        <v>547</v>
      </c>
    </row>
    <row r="73" spans="1:4" ht="50.25" customHeight="1">
      <c r="A73" s="40" t="s">
        <v>30</v>
      </c>
      <c r="B73" s="135" t="s">
        <v>40</v>
      </c>
      <c r="C73" s="135" t="s">
        <v>31</v>
      </c>
      <c r="D73" s="118">
        <v>250</v>
      </c>
    </row>
    <row r="74" spans="1:4" ht="57.75" customHeight="1">
      <c r="A74" s="130" t="s">
        <v>133</v>
      </c>
      <c r="B74" s="132" t="s">
        <v>134</v>
      </c>
      <c r="C74" s="132"/>
      <c r="D74" s="133">
        <f>D75</f>
        <v>570</v>
      </c>
    </row>
    <row r="75" spans="1:4" ht="39.75" customHeight="1">
      <c r="A75" s="49" t="s">
        <v>135</v>
      </c>
      <c r="B75" s="137" t="s">
        <v>134</v>
      </c>
      <c r="C75" s="137"/>
      <c r="D75" s="43">
        <f>D76+D77</f>
        <v>570</v>
      </c>
    </row>
    <row r="76" spans="1:4" ht="39.75" customHeight="1">
      <c r="A76" s="40" t="s">
        <v>30</v>
      </c>
      <c r="B76" s="135" t="s">
        <v>134</v>
      </c>
      <c r="C76" s="135" t="s">
        <v>31</v>
      </c>
      <c r="D76" s="118">
        <v>470</v>
      </c>
    </row>
    <row r="77" spans="1:4" ht="39.75" customHeight="1">
      <c r="A77" s="40" t="s">
        <v>136</v>
      </c>
      <c r="B77" s="135" t="s">
        <v>134</v>
      </c>
      <c r="C77" s="135" t="s">
        <v>137</v>
      </c>
      <c r="D77" s="118">
        <v>100</v>
      </c>
    </row>
    <row r="78" spans="1:4" ht="51.75" customHeight="1">
      <c r="A78" s="167" t="s">
        <v>138</v>
      </c>
      <c r="B78" s="169" t="s">
        <v>139</v>
      </c>
      <c r="C78" s="169"/>
      <c r="D78" s="170">
        <f>D79</f>
        <v>5904</v>
      </c>
    </row>
    <row r="79" spans="1:4" ht="51.75" customHeight="1">
      <c r="A79" s="171" t="s">
        <v>140</v>
      </c>
      <c r="B79" s="173" t="s">
        <v>141</v>
      </c>
      <c r="C79" s="173"/>
      <c r="D79" s="174">
        <f>D80+D82+D84+D86</f>
        <v>5904</v>
      </c>
    </row>
    <row r="80" spans="1:4" ht="183.75" customHeight="1">
      <c r="A80" s="49" t="s">
        <v>333</v>
      </c>
      <c r="B80" s="137" t="s">
        <v>141</v>
      </c>
      <c r="C80" s="137"/>
      <c r="D80" s="43">
        <f>D81</f>
        <v>2750</v>
      </c>
    </row>
    <row r="81" spans="1:4" ht="31.5">
      <c r="A81" s="40" t="s">
        <v>136</v>
      </c>
      <c r="B81" s="135" t="s">
        <v>141</v>
      </c>
      <c r="C81" s="135" t="s">
        <v>137</v>
      </c>
      <c r="D81" s="118">
        <v>2750</v>
      </c>
    </row>
    <row r="82" spans="1:4" ht="176.25" customHeight="1">
      <c r="A82" s="49" t="s">
        <v>334</v>
      </c>
      <c r="B82" s="137" t="s">
        <v>144</v>
      </c>
      <c r="C82" s="137"/>
      <c r="D82" s="43">
        <f>D83</f>
        <v>1739</v>
      </c>
    </row>
    <row r="83" spans="1:4" ht="31.5">
      <c r="A83" s="40" t="s">
        <v>136</v>
      </c>
      <c r="B83" s="135" t="s">
        <v>144</v>
      </c>
      <c r="C83" s="135" t="s">
        <v>137</v>
      </c>
      <c r="D83" s="118">
        <f>1000+150+250+139+100+100</f>
        <v>1739</v>
      </c>
    </row>
    <row r="84" spans="1:4" ht="129.75" customHeight="1">
      <c r="A84" s="49" t="s">
        <v>145</v>
      </c>
      <c r="B84" s="137" t="s">
        <v>146</v>
      </c>
      <c r="C84" s="137"/>
      <c r="D84" s="43">
        <f>D85</f>
        <v>1380</v>
      </c>
    </row>
    <row r="85" spans="1:4" ht="31.5">
      <c r="A85" s="40" t="s">
        <v>136</v>
      </c>
      <c r="B85" s="135" t="s">
        <v>146</v>
      </c>
      <c r="C85" s="135" t="s">
        <v>137</v>
      </c>
      <c r="D85" s="118">
        <v>1380</v>
      </c>
    </row>
    <row r="86" spans="1:4" ht="80.25" customHeight="1">
      <c r="A86" s="49" t="s">
        <v>335</v>
      </c>
      <c r="B86" s="137" t="s">
        <v>148</v>
      </c>
      <c r="C86" s="137"/>
      <c r="D86" s="43">
        <f>D87</f>
        <v>35</v>
      </c>
    </row>
    <row r="87" spans="1:4" ht="31.5">
      <c r="A87" s="40" t="s">
        <v>136</v>
      </c>
      <c r="B87" s="135" t="s">
        <v>148</v>
      </c>
      <c r="C87" s="135" t="s">
        <v>137</v>
      </c>
      <c r="D87" s="118">
        <v>35</v>
      </c>
    </row>
    <row r="88" spans="1:4" ht="63">
      <c r="A88" s="146" t="s">
        <v>177</v>
      </c>
      <c r="B88" s="148" t="s">
        <v>178</v>
      </c>
      <c r="C88" s="148"/>
      <c r="D88" s="154">
        <f>D89</f>
        <v>7817.79</v>
      </c>
    </row>
    <row r="89" spans="1:4" ht="47.25">
      <c r="A89" s="130" t="s">
        <v>129</v>
      </c>
      <c r="B89" s="132" t="s">
        <v>130</v>
      </c>
      <c r="C89" s="132"/>
      <c r="D89" s="133">
        <f>D90+D92</f>
        <v>7817.79</v>
      </c>
    </row>
    <row r="90" spans="1:4" ht="63">
      <c r="A90" s="49" t="s">
        <v>336</v>
      </c>
      <c r="B90" s="137" t="s">
        <v>132</v>
      </c>
      <c r="C90" s="137"/>
      <c r="D90" s="43">
        <f>D91</f>
        <v>7566.56</v>
      </c>
    </row>
    <row r="91" spans="1:4" ht="47.25">
      <c r="A91" s="40" t="s">
        <v>239</v>
      </c>
      <c r="B91" s="135" t="s">
        <v>132</v>
      </c>
      <c r="C91" s="135" t="s">
        <v>116</v>
      </c>
      <c r="D91" s="118">
        <v>7566.56</v>
      </c>
    </row>
    <row r="92" spans="1:4" ht="104.25" customHeight="1">
      <c r="A92" s="49" t="s">
        <v>180</v>
      </c>
      <c r="B92" s="137" t="s">
        <v>181</v>
      </c>
      <c r="C92" s="137"/>
      <c r="D92" s="43">
        <f>D93</f>
        <v>251.23</v>
      </c>
    </row>
    <row r="93" spans="1:4" ht="98.25" customHeight="1">
      <c r="A93" s="40" t="s">
        <v>25</v>
      </c>
      <c r="B93" s="135" t="s">
        <v>181</v>
      </c>
      <c r="C93" s="135" t="s">
        <v>26</v>
      </c>
      <c r="D93" s="118">
        <v>251.23</v>
      </c>
    </row>
    <row r="94" spans="1:4" ht="55.5" customHeight="1">
      <c r="A94" s="146" t="s">
        <v>170</v>
      </c>
      <c r="B94" s="148" t="s">
        <v>171</v>
      </c>
      <c r="C94" s="148"/>
      <c r="D94" s="154">
        <f>D95+D98</f>
        <v>10238.640000000001</v>
      </c>
    </row>
    <row r="95" spans="1:4" ht="47.25">
      <c r="A95" s="130" t="s">
        <v>337</v>
      </c>
      <c r="B95" s="132" t="s">
        <v>173</v>
      </c>
      <c r="C95" s="132"/>
      <c r="D95" s="133">
        <f>D96</f>
        <v>1771.44</v>
      </c>
    </row>
    <row r="96" spans="1:4" ht="108" customHeight="1">
      <c r="A96" s="49" t="s">
        <v>174</v>
      </c>
      <c r="B96" s="137" t="s">
        <v>173</v>
      </c>
      <c r="C96" s="137"/>
      <c r="D96" s="43">
        <f>D97</f>
        <v>1771.44</v>
      </c>
    </row>
    <row r="97" spans="1:4" ht="106.5" customHeight="1">
      <c r="A97" s="40" t="s">
        <v>25</v>
      </c>
      <c r="B97" s="135" t="s">
        <v>173</v>
      </c>
      <c r="C97" s="135" t="s">
        <v>26</v>
      </c>
      <c r="D97" s="118">
        <v>1771.44</v>
      </c>
    </row>
    <row r="98" spans="1:4" ht="127.5" customHeight="1">
      <c r="A98" s="49" t="s">
        <v>175</v>
      </c>
      <c r="B98" s="137" t="s">
        <v>176</v>
      </c>
      <c r="C98" s="137"/>
      <c r="D98" s="43">
        <f>D99</f>
        <v>8467.2</v>
      </c>
    </row>
    <row r="99" spans="1:4" ht="41.25" customHeight="1">
      <c r="A99" s="40" t="s">
        <v>136</v>
      </c>
      <c r="B99" s="135" t="s">
        <v>176</v>
      </c>
      <c r="C99" s="135" t="s">
        <v>137</v>
      </c>
      <c r="D99" s="118">
        <v>8467.2</v>
      </c>
    </row>
    <row r="100" spans="1:4" ht="42.75" customHeight="1">
      <c r="A100" s="146" t="s">
        <v>149</v>
      </c>
      <c r="B100" s="148" t="s">
        <v>150</v>
      </c>
      <c r="C100" s="148"/>
      <c r="D100" s="222">
        <f>D101+D106+D108</f>
        <v>7390.17</v>
      </c>
    </row>
    <row r="101" spans="1:4" ht="47.25">
      <c r="A101" s="130" t="s">
        <v>151</v>
      </c>
      <c r="B101" s="132" t="s">
        <v>338</v>
      </c>
      <c r="C101" s="132"/>
      <c r="D101" s="133">
        <f>D102+D104</f>
        <v>4010.17</v>
      </c>
    </row>
    <row r="102" spans="1:4" ht="48" customHeight="1">
      <c r="A102" s="49" t="s">
        <v>153</v>
      </c>
      <c r="B102" s="137" t="s">
        <v>152</v>
      </c>
      <c r="C102" s="137"/>
      <c r="D102" s="43">
        <f>D103</f>
        <v>2239.04</v>
      </c>
    </row>
    <row r="103" spans="1:4" ht="45" customHeight="1">
      <c r="A103" s="40" t="s">
        <v>30</v>
      </c>
      <c r="B103" s="135" t="s">
        <v>152</v>
      </c>
      <c r="C103" s="135" t="s">
        <v>31</v>
      </c>
      <c r="D103" s="118">
        <v>2239.04</v>
      </c>
    </row>
    <row r="104" spans="1:4" ht="51" customHeight="1">
      <c r="A104" s="49" t="s">
        <v>154</v>
      </c>
      <c r="B104" s="137" t="s">
        <v>155</v>
      </c>
      <c r="C104" s="137"/>
      <c r="D104" s="43">
        <f>D105</f>
        <v>1771.13</v>
      </c>
    </row>
    <row r="105" spans="1:4" ht="45.75" customHeight="1">
      <c r="A105" s="40" t="s">
        <v>30</v>
      </c>
      <c r="B105" s="135" t="s">
        <v>155</v>
      </c>
      <c r="C105" s="135" t="s">
        <v>31</v>
      </c>
      <c r="D105" s="118">
        <v>1771.13</v>
      </c>
    </row>
    <row r="106" spans="1:4" ht="48.75" customHeight="1">
      <c r="A106" s="49" t="s">
        <v>156</v>
      </c>
      <c r="B106" s="137" t="s">
        <v>157</v>
      </c>
      <c r="C106" s="137"/>
      <c r="D106" s="43">
        <f>D107</f>
        <v>3280</v>
      </c>
    </row>
    <row r="107" spans="1:4" ht="48.75" customHeight="1">
      <c r="A107" s="40" t="s">
        <v>30</v>
      </c>
      <c r="B107" s="135" t="s">
        <v>157</v>
      </c>
      <c r="C107" s="135" t="s">
        <v>31</v>
      </c>
      <c r="D107" s="118">
        <v>3280</v>
      </c>
    </row>
    <row r="108" spans="1:4" ht="48.75" customHeight="1">
      <c r="A108" s="49" t="s">
        <v>158</v>
      </c>
      <c r="B108" s="137" t="s">
        <v>159</v>
      </c>
      <c r="C108" s="137"/>
      <c r="D108" s="43">
        <f>D109</f>
        <v>100</v>
      </c>
    </row>
    <row r="109" spans="1:4" ht="50.25" customHeight="1">
      <c r="A109" s="40" t="s">
        <v>30</v>
      </c>
      <c r="B109" s="135" t="s">
        <v>159</v>
      </c>
      <c r="C109" s="135" t="s">
        <v>31</v>
      </c>
      <c r="D109" s="118">
        <v>100</v>
      </c>
    </row>
    <row r="110" spans="1:4" ht="24" customHeight="1">
      <c r="A110" s="154" t="s">
        <v>160</v>
      </c>
      <c r="B110" s="148" t="s">
        <v>161</v>
      </c>
      <c r="C110" s="148"/>
      <c r="D110" s="154">
        <f>D112</f>
        <v>100</v>
      </c>
    </row>
    <row r="111" spans="1:4" ht="54" customHeight="1">
      <c r="A111" s="130" t="s">
        <v>162</v>
      </c>
      <c r="B111" s="132" t="s">
        <v>161</v>
      </c>
      <c r="C111" s="132"/>
      <c r="D111" s="133">
        <f>D112</f>
        <v>100</v>
      </c>
    </row>
    <row r="112" spans="1:4" ht="59.25" customHeight="1">
      <c r="A112" s="162" t="s">
        <v>163</v>
      </c>
      <c r="B112" s="137" t="s">
        <v>161</v>
      </c>
      <c r="C112" s="137"/>
      <c r="D112" s="43">
        <f>D113</f>
        <v>100</v>
      </c>
    </row>
    <row r="113" spans="1:4" ht="37.5" customHeight="1">
      <c r="A113" s="176" t="s">
        <v>30</v>
      </c>
      <c r="B113" s="135" t="s">
        <v>161</v>
      </c>
      <c r="C113" s="135" t="s">
        <v>137</v>
      </c>
      <c r="D113" s="118">
        <v>100</v>
      </c>
    </row>
    <row r="114" spans="1:4" ht="45" customHeight="1">
      <c r="A114" s="178" t="s">
        <v>164</v>
      </c>
      <c r="B114" s="148" t="s">
        <v>165</v>
      </c>
      <c r="C114" s="148"/>
      <c r="D114" s="154">
        <f>D115</f>
        <v>3075.8900000000003</v>
      </c>
    </row>
    <row r="115" spans="1:4" ht="45.75" customHeight="1">
      <c r="A115" s="180" t="s">
        <v>339</v>
      </c>
      <c r="B115" s="132" t="s">
        <v>165</v>
      </c>
      <c r="C115" s="132"/>
      <c r="D115" s="133">
        <f>D116+D118</f>
        <v>3075.8900000000003</v>
      </c>
    </row>
    <row r="116" spans="1:4" ht="62.25" customHeight="1">
      <c r="A116" s="162" t="s">
        <v>340</v>
      </c>
      <c r="B116" s="137" t="s">
        <v>165</v>
      </c>
      <c r="C116" s="132"/>
      <c r="D116" s="43">
        <f>D117</f>
        <v>2718.11</v>
      </c>
    </row>
    <row r="117" spans="1:4" ht="48" customHeight="1">
      <c r="A117" s="176" t="s">
        <v>136</v>
      </c>
      <c r="B117" s="135" t="s">
        <v>165</v>
      </c>
      <c r="C117" s="135" t="s">
        <v>137</v>
      </c>
      <c r="D117" s="118">
        <v>2718.11</v>
      </c>
    </row>
    <row r="118" spans="1:4" ht="48" customHeight="1">
      <c r="A118" s="162" t="s">
        <v>168</v>
      </c>
      <c r="B118" s="137" t="s">
        <v>169</v>
      </c>
      <c r="C118" s="137"/>
      <c r="D118" s="43">
        <f>D119</f>
        <v>357.78</v>
      </c>
    </row>
    <row r="119" spans="1:4" ht="48" customHeight="1">
      <c r="A119" s="176" t="s">
        <v>136</v>
      </c>
      <c r="B119" s="135" t="s">
        <v>169</v>
      </c>
      <c r="C119" s="135" t="s">
        <v>137</v>
      </c>
      <c r="D119" s="118">
        <v>357.78</v>
      </c>
    </row>
    <row r="120" spans="1:4" ht="42" customHeight="1">
      <c r="A120" s="138" t="s">
        <v>110</v>
      </c>
      <c r="B120" s="140" t="s">
        <v>111</v>
      </c>
      <c r="C120" s="140"/>
      <c r="D120" s="153">
        <f>D121+D124+D127+D130+D135+D133</f>
        <v>54637.69</v>
      </c>
    </row>
    <row r="121" spans="1:4" ht="72" customHeight="1">
      <c r="A121" s="130" t="s">
        <v>112</v>
      </c>
      <c r="B121" s="132" t="s">
        <v>113</v>
      </c>
      <c r="C121" s="132"/>
      <c r="D121" s="150">
        <f>D122</f>
        <v>14000</v>
      </c>
    </row>
    <row r="122" spans="1:4" ht="45.75" customHeight="1">
      <c r="A122" s="49" t="s">
        <v>114</v>
      </c>
      <c r="B122" s="137" t="s">
        <v>113</v>
      </c>
      <c r="C122" s="137"/>
      <c r="D122" s="151">
        <f>D123</f>
        <v>14000</v>
      </c>
    </row>
    <row r="123" spans="1:4" ht="66" customHeight="1">
      <c r="A123" s="40" t="s">
        <v>239</v>
      </c>
      <c r="B123" s="135" t="s">
        <v>113</v>
      </c>
      <c r="C123" s="135" t="s">
        <v>116</v>
      </c>
      <c r="D123" s="152">
        <v>14000</v>
      </c>
    </row>
    <row r="124" spans="1:4" ht="68.25" customHeight="1">
      <c r="A124" s="130" t="s">
        <v>117</v>
      </c>
      <c r="B124" s="132" t="s">
        <v>118</v>
      </c>
      <c r="C124" s="132"/>
      <c r="D124" s="150">
        <f>D125</f>
        <v>35100</v>
      </c>
    </row>
    <row r="125" spans="1:4" ht="42" customHeight="1">
      <c r="A125" s="49" t="s">
        <v>119</v>
      </c>
      <c r="B125" s="137" t="s">
        <v>118</v>
      </c>
      <c r="C125" s="137"/>
      <c r="D125" s="151">
        <f>D126</f>
        <v>35100</v>
      </c>
    </row>
    <row r="126" spans="1:4" ht="60.75" customHeight="1">
      <c r="A126" s="40" t="s">
        <v>239</v>
      </c>
      <c r="B126" s="135" t="s">
        <v>118</v>
      </c>
      <c r="C126" s="135" t="s">
        <v>116</v>
      </c>
      <c r="D126" s="152">
        <v>35100</v>
      </c>
    </row>
    <row r="127" spans="1:4" ht="62.25" customHeight="1">
      <c r="A127" s="130" t="s">
        <v>120</v>
      </c>
      <c r="B127" s="132" t="s">
        <v>121</v>
      </c>
      <c r="C127" s="132"/>
      <c r="D127" s="150">
        <f>D128</f>
        <v>4100</v>
      </c>
    </row>
    <row r="128" spans="1:4" ht="42.75" customHeight="1">
      <c r="A128" s="49" t="s">
        <v>122</v>
      </c>
      <c r="B128" s="137" t="s">
        <v>121</v>
      </c>
      <c r="C128" s="137"/>
      <c r="D128" s="151">
        <f>D129</f>
        <v>4100</v>
      </c>
    </row>
    <row r="129" spans="1:4" ht="63" customHeight="1">
      <c r="A129" s="40" t="s">
        <v>239</v>
      </c>
      <c r="B129" s="135" t="s">
        <v>121</v>
      </c>
      <c r="C129" s="135" t="s">
        <v>116</v>
      </c>
      <c r="D129" s="152">
        <v>4100</v>
      </c>
    </row>
    <row r="130" spans="1:4" ht="54" customHeight="1">
      <c r="A130" s="130" t="s">
        <v>247</v>
      </c>
      <c r="B130" s="132" t="s">
        <v>248</v>
      </c>
      <c r="C130" s="132"/>
      <c r="D130" s="133">
        <f>D131</f>
        <v>420</v>
      </c>
    </row>
    <row r="131" spans="1:4" s="58" customFormat="1" ht="46.5" customHeight="1">
      <c r="A131" s="49" t="s">
        <v>249</v>
      </c>
      <c r="B131" s="137" t="s">
        <v>248</v>
      </c>
      <c r="C131" s="137"/>
      <c r="D131" s="43">
        <f>D132</f>
        <v>420</v>
      </c>
    </row>
    <row r="132" spans="1:4" s="58" customFormat="1" ht="44.25" customHeight="1">
      <c r="A132" s="40" t="s">
        <v>30</v>
      </c>
      <c r="B132" s="135" t="s">
        <v>248</v>
      </c>
      <c r="C132" s="135" t="s">
        <v>31</v>
      </c>
      <c r="D132" s="118">
        <v>420</v>
      </c>
    </row>
    <row r="133" spans="1:4" s="58" customFormat="1" ht="44.25" customHeight="1">
      <c r="A133" s="49" t="s">
        <v>123</v>
      </c>
      <c r="B133" s="137" t="s">
        <v>341</v>
      </c>
      <c r="C133" s="137"/>
      <c r="D133" s="43">
        <f>D134</f>
        <v>517.69</v>
      </c>
    </row>
    <row r="134" spans="1:4" s="58" customFormat="1" ht="44.25" customHeight="1">
      <c r="A134" s="40" t="s">
        <v>30</v>
      </c>
      <c r="B134" s="135" t="s">
        <v>341</v>
      </c>
      <c r="C134" s="135" t="s">
        <v>31</v>
      </c>
      <c r="D134" s="118">
        <v>517.69</v>
      </c>
    </row>
    <row r="135" spans="1:4" s="58" customFormat="1" ht="44.25" customHeight="1">
      <c r="A135" s="130" t="s">
        <v>252</v>
      </c>
      <c r="B135" s="132" t="s">
        <v>253</v>
      </c>
      <c r="C135" s="132"/>
      <c r="D135" s="133">
        <f>D136</f>
        <v>500</v>
      </c>
    </row>
    <row r="136" spans="1:4" s="58" customFormat="1" ht="44.25" customHeight="1">
      <c r="A136" s="49" t="s">
        <v>254</v>
      </c>
      <c r="B136" s="137" t="s">
        <v>253</v>
      </c>
      <c r="C136" s="137"/>
      <c r="D136" s="43">
        <f>D137</f>
        <v>500</v>
      </c>
    </row>
    <row r="137" spans="1:4" s="58" customFormat="1" ht="45" customHeight="1">
      <c r="A137" s="40" t="s">
        <v>30</v>
      </c>
      <c r="B137" s="135" t="s">
        <v>253</v>
      </c>
      <c r="C137" s="135" t="s">
        <v>31</v>
      </c>
      <c r="D137" s="118">
        <v>500</v>
      </c>
    </row>
    <row r="138" spans="1:4" ht="43.5" customHeight="1">
      <c r="A138" s="138" t="s">
        <v>80</v>
      </c>
      <c r="B138" s="140" t="s">
        <v>81</v>
      </c>
      <c r="C138" s="140"/>
      <c r="D138" s="153">
        <f>D139+D142+D154+D158+D163</f>
        <v>106600.22</v>
      </c>
    </row>
    <row r="139" spans="1:4" ht="41.25" customHeight="1">
      <c r="A139" s="130" t="s">
        <v>84</v>
      </c>
      <c r="B139" s="132" t="s">
        <v>85</v>
      </c>
      <c r="C139" s="132"/>
      <c r="D139" s="150">
        <f>D140</f>
        <v>1800</v>
      </c>
    </row>
    <row r="140" spans="1:4" ht="60" customHeight="1">
      <c r="A140" s="49" t="s">
        <v>342</v>
      </c>
      <c r="B140" s="137" t="s">
        <v>87</v>
      </c>
      <c r="C140" s="137"/>
      <c r="D140" s="151">
        <f>D141</f>
        <v>1800</v>
      </c>
    </row>
    <row r="141" spans="1:4" ht="45" customHeight="1">
      <c r="A141" s="40" t="s">
        <v>30</v>
      </c>
      <c r="B141" s="135" t="s">
        <v>87</v>
      </c>
      <c r="C141" s="135" t="s">
        <v>31</v>
      </c>
      <c r="D141" s="152">
        <v>1800</v>
      </c>
    </row>
    <row r="142" spans="1:4" ht="63.75" customHeight="1">
      <c r="A142" s="130" t="s">
        <v>93</v>
      </c>
      <c r="B142" s="132" t="s">
        <v>95</v>
      </c>
      <c r="C142" s="132"/>
      <c r="D142" s="150">
        <f>D143+D145+D147+D149+D151</f>
        <v>71200.22</v>
      </c>
    </row>
    <row r="143" spans="1:4" ht="42.75" customHeight="1">
      <c r="A143" s="49" t="s">
        <v>343</v>
      </c>
      <c r="B143" s="137" t="s">
        <v>97</v>
      </c>
      <c r="C143" s="137"/>
      <c r="D143" s="151">
        <f>D144</f>
        <v>4000</v>
      </c>
    </row>
    <row r="144" spans="1:4" ht="40.5" customHeight="1">
      <c r="A144" s="40" t="s">
        <v>30</v>
      </c>
      <c r="B144" s="135" t="s">
        <v>97</v>
      </c>
      <c r="C144" s="135" t="s">
        <v>31</v>
      </c>
      <c r="D144" s="152">
        <v>4000</v>
      </c>
    </row>
    <row r="145" spans="1:4" ht="93" customHeight="1">
      <c r="A145" s="49" t="s">
        <v>98</v>
      </c>
      <c r="B145" s="137" t="s">
        <v>99</v>
      </c>
      <c r="C145" s="137"/>
      <c r="D145" s="151">
        <f>D146</f>
        <v>0.22</v>
      </c>
    </row>
    <row r="146" spans="1:4" ht="38.25" customHeight="1">
      <c r="A146" s="40" t="s">
        <v>30</v>
      </c>
      <c r="B146" s="135" t="s">
        <v>99</v>
      </c>
      <c r="C146" s="135" t="s">
        <v>31</v>
      </c>
      <c r="D146" s="152">
        <v>0.22</v>
      </c>
    </row>
    <row r="147" spans="1:4" ht="58.5" customHeight="1">
      <c r="A147" s="49" t="s">
        <v>100</v>
      </c>
      <c r="B147" s="137" t="s">
        <v>101</v>
      </c>
      <c r="C147" s="137"/>
      <c r="D147" s="151">
        <f>D148</f>
        <v>35600</v>
      </c>
    </row>
    <row r="148" spans="1:4" ht="35.25" customHeight="1">
      <c r="A148" s="40" t="s">
        <v>30</v>
      </c>
      <c r="B148" s="135" t="s">
        <v>101</v>
      </c>
      <c r="C148" s="135" t="s">
        <v>31</v>
      </c>
      <c r="D148" s="152">
        <f>17900+11000+2700+4000</f>
        <v>35600</v>
      </c>
    </row>
    <row r="149" spans="1:4" ht="40.5" customHeight="1">
      <c r="A149" s="49" t="s">
        <v>102</v>
      </c>
      <c r="B149" s="137" t="s">
        <v>103</v>
      </c>
      <c r="C149" s="137"/>
      <c r="D149" s="151">
        <f>D150</f>
        <v>12500</v>
      </c>
    </row>
    <row r="150" spans="1:4" ht="36" customHeight="1">
      <c r="A150" s="40" t="s">
        <v>30</v>
      </c>
      <c r="B150" s="135" t="s">
        <v>103</v>
      </c>
      <c r="C150" s="135" t="s">
        <v>31</v>
      </c>
      <c r="D150" s="152">
        <v>12500</v>
      </c>
    </row>
    <row r="151" spans="1:4" ht="45" customHeight="1">
      <c r="A151" s="49" t="s">
        <v>344</v>
      </c>
      <c r="B151" s="137" t="s">
        <v>204</v>
      </c>
      <c r="C151" s="137"/>
      <c r="D151" s="151">
        <f>D152+D153</f>
        <v>19100</v>
      </c>
    </row>
    <row r="152" spans="1:4" ht="111.75" customHeight="1">
      <c r="A152" s="40" t="s">
        <v>25</v>
      </c>
      <c r="B152" s="135" t="s">
        <v>204</v>
      </c>
      <c r="C152" s="135" t="s">
        <v>26</v>
      </c>
      <c r="D152" s="152">
        <v>14457.2</v>
      </c>
    </row>
    <row r="153" spans="1:4" ht="43.5" customHeight="1">
      <c r="A153" s="40" t="s">
        <v>30</v>
      </c>
      <c r="B153" s="135" t="s">
        <v>204</v>
      </c>
      <c r="C153" s="135" t="s">
        <v>31</v>
      </c>
      <c r="D153" s="152">
        <v>4642.8</v>
      </c>
    </row>
    <row r="154" spans="1:4" ht="48.75" customHeight="1">
      <c r="A154" s="146" t="s">
        <v>345</v>
      </c>
      <c r="B154" s="148" t="s">
        <v>74</v>
      </c>
      <c r="C154" s="148"/>
      <c r="D154" s="149">
        <f>D155</f>
        <v>12200</v>
      </c>
    </row>
    <row r="155" spans="1:4" ht="63.75" customHeight="1">
      <c r="A155" s="130" t="s">
        <v>75</v>
      </c>
      <c r="B155" s="132" t="s">
        <v>76</v>
      </c>
      <c r="C155" s="132"/>
      <c r="D155" s="150">
        <f>D156</f>
        <v>12200</v>
      </c>
    </row>
    <row r="156" spans="1:4" ht="69.75" customHeight="1">
      <c r="A156" s="49" t="s">
        <v>77</v>
      </c>
      <c r="B156" s="137" t="s">
        <v>76</v>
      </c>
      <c r="C156" s="137"/>
      <c r="D156" s="151">
        <f>D157</f>
        <v>12200</v>
      </c>
    </row>
    <row r="157" spans="1:4" ht="39.75" customHeight="1">
      <c r="A157" s="40" t="s">
        <v>30</v>
      </c>
      <c r="B157" s="135" t="s">
        <v>76</v>
      </c>
      <c r="C157" s="135" t="s">
        <v>31</v>
      </c>
      <c r="D157" s="152">
        <v>12200</v>
      </c>
    </row>
    <row r="158" spans="1:4" ht="34.5" customHeight="1">
      <c r="A158" s="146" t="s">
        <v>104</v>
      </c>
      <c r="B158" s="148" t="s">
        <v>90</v>
      </c>
      <c r="C158" s="148"/>
      <c r="D158" s="154">
        <f>D159+D161</f>
        <v>16900</v>
      </c>
    </row>
    <row r="159" spans="1:4" ht="62.25" customHeight="1">
      <c r="A159" s="49" t="s">
        <v>105</v>
      </c>
      <c r="B159" s="137" t="s">
        <v>106</v>
      </c>
      <c r="C159" s="137"/>
      <c r="D159" s="43">
        <f>D160</f>
        <v>13000</v>
      </c>
    </row>
    <row r="160" spans="1:4" ht="39.75" customHeight="1">
      <c r="A160" s="40" t="s">
        <v>30</v>
      </c>
      <c r="B160" s="135" t="s">
        <v>106</v>
      </c>
      <c r="C160" s="135" t="s">
        <v>31</v>
      </c>
      <c r="D160" s="118">
        <v>13000</v>
      </c>
    </row>
    <row r="161" spans="1:4" ht="54.75" customHeight="1">
      <c r="A161" s="49" t="s">
        <v>107</v>
      </c>
      <c r="B161" s="137" t="s">
        <v>92</v>
      </c>
      <c r="C161" s="137"/>
      <c r="D161" s="43">
        <f>D162</f>
        <v>3900</v>
      </c>
    </row>
    <row r="162" spans="1:4" ht="39.75" customHeight="1">
      <c r="A162" s="40" t="s">
        <v>30</v>
      </c>
      <c r="B162" s="135" t="s">
        <v>92</v>
      </c>
      <c r="C162" s="135" t="s">
        <v>31</v>
      </c>
      <c r="D162" s="118">
        <v>3900</v>
      </c>
    </row>
    <row r="163" spans="1:4" ht="39.75" customHeight="1">
      <c r="A163" s="49" t="s">
        <v>91</v>
      </c>
      <c r="B163" s="137" t="s">
        <v>74</v>
      </c>
      <c r="C163" s="137"/>
      <c r="D163" s="43">
        <f>D164</f>
        <v>4500</v>
      </c>
    </row>
    <row r="164" spans="1:4" ht="39.75" customHeight="1">
      <c r="A164" s="40" t="s">
        <v>30</v>
      </c>
      <c r="B164" s="135" t="s">
        <v>76</v>
      </c>
      <c r="C164" s="135" t="s">
        <v>31</v>
      </c>
      <c r="D164" s="118">
        <v>4500</v>
      </c>
    </row>
    <row r="165" spans="1:4" ht="46.5" customHeight="1">
      <c r="A165" s="138" t="s">
        <v>257</v>
      </c>
      <c r="B165" s="140" t="s">
        <v>258</v>
      </c>
      <c r="C165" s="140"/>
      <c r="D165" s="141">
        <f>D166+D174+D169+D180</f>
        <v>96627.31000000001</v>
      </c>
    </row>
    <row r="166" spans="1:4" ht="71.25" customHeight="1">
      <c r="A166" s="130" t="s">
        <v>259</v>
      </c>
      <c r="B166" s="194" t="s">
        <v>260</v>
      </c>
      <c r="C166" s="194"/>
      <c r="D166" s="195">
        <f>D167</f>
        <v>2295</v>
      </c>
    </row>
    <row r="167" spans="1:4" ht="84.75" customHeight="1">
      <c r="A167" s="49" t="s">
        <v>261</v>
      </c>
      <c r="B167" s="164" t="s">
        <v>262</v>
      </c>
      <c r="C167" s="164"/>
      <c r="D167" s="165">
        <f>D168</f>
        <v>2295</v>
      </c>
    </row>
    <row r="168" spans="1:4" ht="103.5" customHeight="1">
      <c r="A168" s="40" t="s">
        <v>25</v>
      </c>
      <c r="B168" s="197" t="s">
        <v>262</v>
      </c>
      <c r="C168" s="197" t="s">
        <v>26</v>
      </c>
      <c r="D168" s="198">
        <v>2295</v>
      </c>
    </row>
    <row r="169" spans="1:4" ht="52.5" customHeight="1">
      <c r="A169" s="130" t="s">
        <v>216</v>
      </c>
      <c r="B169" s="199" t="s">
        <v>263</v>
      </c>
      <c r="C169" s="199"/>
      <c r="D169" s="200">
        <f>D170</f>
        <v>2749.6</v>
      </c>
    </row>
    <row r="170" spans="1:4" ht="42" customHeight="1">
      <c r="A170" s="40" t="s">
        <v>218</v>
      </c>
      <c r="B170" s="197" t="s">
        <v>263</v>
      </c>
      <c r="C170" s="197"/>
      <c r="D170" s="198">
        <f>SUM(D171:D173)</f>
        <v>2749.6</v>
      </c>
    </row>
    <row r="171" spans="1:4" ht="98.25" customHeight="1">
      <c r="A171" s="40" t="s">
        <v>25</v>
      </c>
      <c r="B171" s="197" t="s">
        <v>263</v>
      </c>
      <c r="C171" s="197" t="s">
        <v>26</v>
      </c>
      <c r="D171" s="198">
        <v>2074.6</v>
      </c>
    </row>
    <row r="172" spans="1:4" ht="31.5">
      <c r="A172" s="40" t="s">
        <v>30</v>
      </c>
      <c r="B172" s="197" t="s">
        <v>263</v>
      </c>
      <c r="C172" s="197" t="s">
        <v>31</v>
      </c>
      <c r="D172" s="198">
        <v>653</v>
      </c>
    </row>
    <row r="173" spans="1:4" ht="15.75">
      <c r="A173" s="40" t="s">
        <v>324</v>
      </c>
      <c r="B173" s="197" t="s">
        <v>263</v>
      </c>
      <c r="C173" s="197" t="s">
        <v>38</v>
      </c>
      <c r="D173" s="198">
        <v>22</v>
      </c>
    </row>
    <row r="174" spans="1:4" ht="31.5">
      <c r="A174" s="146" t="s">
        <v>264</v>
      </c>
      <c r="B174" s="148" t="s">
        <v>265</v>
      </c>
      <c r="C174" s="148"/>
      <c r="D174" s="154">
        <f>D175</f>
        <v>89888</v>
      </c>
    </row>
    <row r="175" spans="1:4" ht="63">
      <c r="A175" s="130" t="s">
        <v>266</v>
      </c>
      <c r="B175" s="132" t="s">
        <v>265</v>
      </c>
      <c r="C175" s="132"/>
      <c r="D175" s="133">
        <f>D176+D178</f>
        <v>89888</v>
      </c>
    </row>
    <row r="176" spans="1:4" s="202" customFormat="1" ht="31.5">
      <c r="A176" s="51" t="s">
        <v>346</v>
      </c>
      <c r="B176" s="197" t="s">
        <v>268</v>
      </c>
      <c r="C176" s="197"/>
      <c r="D176" s="198">
        <f>D177</f>
        <v>89688</v>
      </c>
    </row>
    <row r="177" spans="1:4" s="202" customFormat="1" ht="15.75">
      <c r="A177" s="51" t="s">
        <v>324</v>
      </c>
      <c r="B177" s="197" t="s">
        <v>268</v>
      </c>
      <c r="C177" s="197" t="s">
        <v>38</v>
      </c>
      <c r="D177" s="198">
        <v>89688</v>
      </c>
    </row>
    <row r="178" spans="1:4" s="202" customFormat="1" ht="31.5">
      <c r="A178" s="203" t="s">
        <v>269</v>
      </c>
      <c r="B178" s="164" t="s">
        <v>270</v>
      </c>
      <c r="C178" s="164"/>
      <c r="D178" s="165">
        <f>D179</f>
        <v>200</v>
      </c>
    </row>
    <row r="179" spans="1:4" s="202" customFormat="1" ht="31.5">
      <c r="A179" s="52" t="s">
        <v>30</v>
      </c>
      <c r="B179" s="197" t="s">
        <v>270</v>
      </c>
      <c r="C179" s="197" t="s">
        <v>31</v>
      </c>
      <c r="D179" s="198">
        <v>200</v>
      </c>
    </row>
    <row r="180" spans="1:4" ht="31.5">
      <c r="A180" s="178" t="s">
        <v>272</v>
      </c>
      <c r="B180" s="194" t="s">
        <v>273</v>
      </c>
      <c r="C180" s="194"/>
      <c r="D180" s="195">
        <f>D181</f>
        <v>1694.71</v>
      </c>
    </row>
    <row r="181" spans="1:4" ht="31.5">
      <c r="A181" s="130" t="s">
        <v>347</v>
      </c>
      <c r="B181" s="199" t="s">
        <v>273</v>
      </c>
      <c r="C181" s="199"/>
      <c r="D181" s="200">
        <f>D184+D182</f>
        <v>1694.71</v>
      </c>
    </row>
    <row r="182" spans="1:4" ht="110.25">
      <c r="A182" s="162" t="s">
        <v>348</v>
      </c>
      <c r="B182" s="164" t="s">
        <v>276</v>
      </c>
      <c r="C182" s="164"/>
      <c r="D182" s="165">
        <f>D183</f>
        <v>1526.65</v>
      </c>
    </row>
    <row r="183" spans="1:4" ht="31.5">
      <c r="A183" s="176" t="s">
        <v>30</v>
      </c>
      <c r="B183" s="197" t="s">
        <v>276</v>
      </c>
      <c r="C183" s="197" t="s">
        <v>137</v>
      </c>
      <c r="D183" s="198">
        <v>1526.65</v>
      </c>
    </row>
    <row r="184" spans="1:4" ht="31.5" customHeight="1">
      <c r="A184" s="49" t="s">
        <v>277</v>
      </c>
      <c r="B184" s="164" t="s">
        <v>273</v>
      </c>
      <c r="C184" s="164"/>
      <c r="D184" s="165">
        <f>D185</f>
        <v>168.06</v>
      </c>
    </row>
    <row r="185" spans="1:4" s="202" customFormat="1" ht="15.75">
      <c r="A185" s="176" t="s">
        <v>324</v>
      </c>
      <c r="B185" s="197" t="s">
        <v>273</v>
      </c>
      <c r="C185" s="197" t="s">
        <v>38</v>
      </c>
      <c r="D185" s="198">
        <v>168.06</v>
      </c>
    </row>
    <row r="186" spans="1:4" ht="31.5">
      <c r="A186" s="138" t="s">
        <v>45</v>
      </c>
      <c r="B186" s="140" t="s">
        <v>46</v>
      </c>
      <c r="C186" s="140"/>
      <c r="D186" s="141">
        <f>D193+D198+D202+D187+D190</f>
        <v>14634.800000000001</v>
      </c>
    </row>
    <row r="187" spans="1:4" ht="63">
      <c r="A187" s="130" t="s">
        <v>349</v>
      </c>
      <c r="B187" s="132" t="s">
        <v>281</v>
      </c>
      <c r="C187" s="132"/>
      <c r="D187" s="133">
        <f>D188</f>
        <v>1674.5</v>
      </c>
    </row>
    <row r="188" spans="1:4" ht="15.75">
      <c r="A188" s="40" t="s">
        <v>282</v>
      </c>
      <c r="B188" s="135" t="s">
        <v>281</v>
      </c>
      <c r="C188" s="135"/>
      <c r="D188" s="118">
        <f>D189</f>
        <v>1674.5</v>
      </c>
    </row>
    <row r="189" spans="1:4" ht="94.5">
      <c r="A189" s="40" t="s">
        <v>25</v>
      </c>
      <c r="B189" s="135" t="s">
        <v>281</v>
      </c>
      <c r="C189" s="135" t="s">
        <v>26</v>
      </c>
      <c r="D189" s="118">
        <v>1674.5</v>
      </c>
    </row>
    <row r="190" spans="1:4" ht="76.5" customHeight="1">
      <c r="A190" s="49" t="s">
        <v>47</v>
      </c>
      <c r="B190" s="137" t="s">
        <v>48</v>
      </c>
      <c r="C190" s="137"/>
      <c r="D190" s="43">
        <f>D191+D192</f>
        <v>811.9</v>
      </c>
    </row>
    <row r="191" spans="1:4" ht="98.25" customHeight="1">
      <c r="A191" s="40" t="s">
        <v>25</v>
      </c>
      <c r="B191" s="135" t="s">
        <v>48</v>
      </c>
      <c r="C191" s="135" t="s">
        <v>26</v>
      </c>
      <c r="D191" s="118">
        <v>790</v>
      </c>
    </row>
    <row r="192" spans="1:4" ht="39" customHeight="1">
      <c r="A192" s="40" t="s">
        <v>30</v>
      </c>
      <c r="B192" s="135" t="s">
        <v>48</v>
      </c>
      <c r="C192" s="135" t="s">
        <v>31</v>
      </c>
      <c r="D192" s="118">
        <v>21.9</v>
      </c>
    </row>
    <row r="193" spans="1:4" ht="49.5" customHeight="1">
      <c r="A193" s="130" t="s">
        <v>283</v>
      </c>
      <c r="B193" s="132" t="s">
        <v>284</v>
      </c>
      <c r="C193" s="132"/>
      <c r="D193" s="133">
        <f>D194</f>
        <v>7720.400000000001</v>
      </c>
    </row>
    <row r="194" spans="1:4" ht="36" customHeight="1">
      <c r="A194" s="49" t="s">
        <v>218</v>
      </c>
      <c r="B194" s="137" t="s">
        <v>284</v>
      </c>
      <c r="C194" s="137"/>
      <c r="D194" s="43">
        <f>D195+D196+D197</f>
        <v>7720.400000000001</v>
      </c>
    </row>
    <row r="195" spans="1:4" ht="98.25" customHeight="1">
      <c r="A195" s="40" t="s">
        <v>25</v>
      </c>
      <c r="B195" s="135" t="s">
        <v>284</v>
      </c>
      <c r="C195" s="135" t="s">
        <v>26</v>
      </c>
      <c r="D195" s="118">
        <v>6688.39</v>
      </c>
    </row>
    <row r="196" spans="1:4" ht="33.75" customHeight="1">
      <c r="A196" s="40" t="s">
        <v>30</v>
      </c>
      <c r="B196" s="135" t="s">
        <v>284</v>
      </c>
      <c r="C196" s="135" t="s">
        <v>31</v>
      </c>
      <c r="D196" s="118">
        <v>1027.01</v>
      </c>
    </row>
    <row r="197" spans="1:4" ht="23.25" customHeight="1">
      <c r="A197" s="40" t="s">
        <v>324</v>
      </c>
      <c r="B197" s="135" t="s">
        <v>284</v>
      </c>
      <c r="C197" s="135" t="s">
        <v>38</v>
      </c>
      <c r="D197" s="118">
        <v>5</v>
      </c>
    </row>
    <row r="198" spans="1:4" ht="31.5">
      <c r="A198" s="130" t="s">
        <v>285</v>
      </c>
      <c r="B198" s="132" t="s">
        <v>286</v>
      </c>
      <c r="C198" s="132"/>
      <c r="D198" s="133">
        <f>D199</f>
        <v>1612.2</v>
      </c>
    </row>
    <row r="199" spans="1:4" ht="15.75">
      <c r="A199" s="49" t="s">
        <v>287</v>
      </c>
      <c r="B199" s="137" t="s">
        <v>286</v>
      </c>
      <c r="C199" s="137"/>
      <c r="D199" s="43">
        <f>D200+D201</f>
        <v>1612.2</v>
      </c>
    </row>
    <row r="200" spans="1:4" ht="94.5">
      <c r="A200" s="40" t="s">
        <v>25</v>
      </c>
      <c r="B200" s="135" t="s">
        <v>286</v>
      </c>
      <c r="C200" s="135" t="s">
        <v>26</v>
      </c>
      <c r="D200" s="118">
        <v>1372.2</v>
      </c>
    </row>
    <row r="201" spans="1:4" ht="31.5">
      <c r="A201" s="40" t="s">
        <v>30</v>
      </c>
      <c r="B201" s="135" t="s">
        <v>286</v>
      </c>
      <c r="C201" s="135" t="s">
        <v>31</v>
      </c>
      <c r="D201" s="118">
        <v>240</v>
      </c>
    </row>
    <row r="202" spans="1:4" ht="47.25">
      <c r="A202" s="130" t="s">
        <v>187</v>
      </c>
      <c r="B202" s="132" t="s">
        <v>188</v>
      </c>
      <c r="C202" s="132"/>
      <c r="D202" s="133">
        <f>D203+D205</f>
        <v>2815.8</v>
      </c>
    </row>
    <row r="203" spans="1:4" ht="37.5" customHeight="1">
      <c r="A203" s="49" t="s">
        <v>189</v>
      </c>
      <c r="B203" s="137" t="s">
        <v>190</v>
      </c>
      <c r="C203" s="137"/>
      <c r="D203" s="43">
        <f>D204</f>
        <v>215.8</v>
      </c>
    </row>
    <row r="204" spans="1:4" ht="47.25">
      <c r="A204" s="40" t="s">
        <v>239</v>
      </c>
      <c r="B204" s="135" t="s">
        <v>190</v>
      </c>
      <c r="C204" s="135" t="s">
        <v>116</v>
      </c>
      <c r="D204" s="118">
        <v>215.8</v>
      </c>
    </row>
    <row r="205" spans="1:4" ht="78.75">
      <c r="A205" s="49" t="s">
        <v>350</v>
      </c>
      <c r="B205" s="137" t="s">
        <v>188</v>
      </c>
      <c r="C205" s="137"/>
      <c r="D205" s="43">
        <f>D206</f>
        <v>2600</v>
      </c>
    </row>
    <row r="206" spans="1:4" ht="47.25">
      <c r="A206" s="40" t="s">
        <v>239</v>
      </c>
      <c r="B206" s="135" t="s">
        <v>188</v>
      </c>
      <c r="C206" s="135" t="s">
        <v>116</v>
      </c>
      <c r="D206" s="118">
        <v>2600</v>
      </c>
    </row>
    <row r="207" spans="1:4" ht="31.5">
      <c r="A207" s="138" t="s">
        <v>290</v>
      </c>
      <c r="B207" s="140" t="s">
        <v>291</v>
      </c>
      <c r="C207" s="140"/>
      <c r="D207" s="141">
        <f>D208+D213</f>
        <v>10339</v>
      </c>
    </row>
    <row r="208" spans="1:4" ht="47.25">
      <c r="A208" s="130" t="s">
        <v>283</v>
      </c>
      <c r="B208" s="132" t="s">
        <v>292</v>
      </c>
      <c r="C208" s="132"/>
      <c r="D208" s="133">
        <f>D209</f>
        <v>9819</v>
      </c>
    </row>
    <row r="209" spans="1:4" ht="31.5">
      <c r="A209" s="40" t="s">
        <v>218</v>
      </c>
      <c r="B209" s="135" t="s">
        <v>292</v>
      </c>
      <c r="C209" s="135"/>
      <c r="D209" s="118">
        <f>D210+D211+D212</f>
        <v>9819</v>
      </c>
    </row>
    <row r="210" spans="1:4" ht="94.5">
      <c r="A210" s="40" t="s">
        <v>25</v>
      </c>
      <c r="B210" s="135" t="s">
        <v>292</v>
      </c>
      <c r="C210" s="135" t="s">
        <v>26</v>
      </c>
      <c r="D210" s="118">
        <v>8821.92</v>
      </c>
    </row>
    <row r="211" spans="1:4" ht="31.5">
      <c r="A211" s="40" t="s">
        <v>30</v>
      </c>
      <c r="B211" s="135" t="s">
        <v>292</v>
      </c>
      <c r="C211" s="135" t="s">
        <v>31</v>
      </c>
      <c r="D211" s="118">
        <v>992.08</v>
      </c>
    </row>
    <row r="212" spans="1:4" ht="15.75">
      <c r="A212" s="40" t="s">
        <v>324</v>
      </c>
      <c r="B212" s="135" t="s">
        <v>292</v>
      </c>
      <c r="C212" s="135" t="s">
        <v>38</v>
      </c>
      <c r="D212" s="118">
        <v>5</v>
      </c>
    </row>
    <row r="213" spans="1:4" ht="31.5">
      <c r="A213" s="130" t="s">
        <v>293</v>
      </c>
      <c r="B213" s="132" t="s">
        <v>294</v>
      </c>
      <c r="C213" s="132"/>
      <c r="D213" s="133">
        <f>D214</f>
        <v>520</v>
      </c>
    </row>
    <row r="214" spans="1:4" ht="47.25">
      <c r="A214" s="49" t="s">
        <v>295</v>
      </c>
      <c r="B214" s="137" t="s">
        <v>294</v>
      </c>
      <c r="C214" s="137"/>
      <c r="D214" s="43">
        <f>D215</f>
        <v>520</v>
      </c>
    </row>
    <row r="215" spans="1:4" ht="31.5">
      <c r="A215" s="40" t="s">
        <v>30</v>
      </c>
      <c r="B215" s="135" t="s">
        <v>294</v>
      </c>
      <c r="C215" s="135" t="s">
        <v>31</v>
      </c>
      <c r="D215" s="118">
        <v>520</v>
      </c>
    </row>
    <row r="216" spans="1:4" ht="31.5">
      <c r="A216" s="138" t="s">
        <v>49</v>
      </c>
      <c r="B216" s="140" t="s">
        <v>50</v>
      </c>
      <c r="C216" s="140"/>
      <c r="D216" s="141">
        <f>D217+D221</f>
        <v>4409.3</v>
      </c>
    </row>
    <row r="217" spans="1:4" ht="63">
      <c r="A217" s="130" t="s">
        <v>351</v>
      </c>
      <c r="B217" s="132" t="s">
        <v>198</v>
      </c>
      <c r="C217" s="132"/>
      <c r="D217" s="133">
        <f>D218</f>
        <v>3909.3</v>
      </c>
    </row>
    <row r="218" spans="1:4" ht="52.5" customHeight="1">
      <c r="A218" s="40" t="s">
        <v>352</v>
      </c>
      <c r="B218" s="135" t="s">
        <v>198</v>
      </c>
      <c r="C218" s="135"/>
      <c r="D218" s="118">
        <f>D219+D220</f>
        <v>3909.3</v>
      </c>
    </row>
    <row r="219" spans="1:4" ht="94.5">
      <c r="A219" s="40" t="s">
        <v>25</v>
      </c>
      <c r="B219" s="135" t="s">
        <v>198</v>
      </c>
      <c r="C219" s="135" t="s">
        <v>26</v>
      </c>
      <c r="D219" s="118">
        <v>3859.26</v>
      </c>
    </row>
    <row r="220" spans="1:4" ht="31.5">
      <c r="A220" s="40" t="s">
        <v>30</v>
      </c>
      <c r="B220" s="135" t="s">
        <v>198</v>
      </c>
      <c r="C220" s="135" t="s">
        <v>31</v>
      </c>
      <c r="D220" s="118">
        <v>50.04</v>
      </c>
    </row>
    <row r="221" spans="1:4" ht="60" customHeight="1">
      <c r="A221" s="130" t="s">
        <v>51</v>
      </c>
      <c r="B221" s="132" t="s">
        <v>52</v>
      </c>
      <c r="C221" s="132"/>
      <c r="D221" s="133">
        <f>D222</f>
        <v>500</v>
      </c>
    </row>
    <row r="222" spans="1:4" ht="84" customHeight="1">
      <c r="A222" s="40" t="s">
        <v>53</v>
      </c>
      <c r="B222" s="135" t="s">
        <v>52</v>
      </c>
      <c r="C222" s="135"/>
      <c r="D222" s="118">
        <f>D223</f>
        <v>500</v>
      </c>
    </row>
    <row r="223" spans="1:4" ht="31.5">
      <c r="A223" s="40" t="s">
        <v>30</v>
      </c>
      <c r="B223" s="135" t="s">
        <v>52</v>
      </c>
      <c r="C223" s="135" t="s">
        <v>31</v>
      </c>
      <c r="D223" s="118">
        <v>500</v>
      </c>
    </row>
    <row r="224" spans="1:4" ht="31.5">
      <c r="A224" s="138" t="s">
        <v>54</v>
      </c>
      <c r="B224" s="140" t="s">
        <v>55</v>
      </c>
      <c r="C224" s="140"/>
      <c r="D224" s="141">
        <f>D225+D228+D231+D236+D239+D234</f>
        <v>4643.7</v>
      </c>
    </row>
    <row r="225" spans="1:4" ht="55.5" customHeight="1">
      <c r="A225" s="130" t="s">
        <v>56</v>
      </c>
      <c r="B225" s="132" t="s">
        <v>57</v>
      </c>
      <c r="C225" s="132"/>
      <c r="D225" s="133">
        <f>D226</f>
        <v>50</v>
      </c>
    </row>
    <row r="226" spans="1:4" ht="47.25">
      <c r="A226" s="49" t="s">
        <v>353</v>
      </c>
      <c r="B226" s="137" t="s">
        <v>57</v>
      </c>
      <c r="C226" s="137"/>
      <c r="D226" s="43">
        <f>D227</f>
        <v>50</v>
      </c>
    </row>
    <row r="227" spans="1:4" ht="31.5">
      <c r="A227" s="40" t="s">
        <v>30</v>
      </c>
      <c r="B227" s="135" t="s">
        <v>57</v>
      </c>
      <c r="C227" s="135" t="s">
        <v>31</v>
      </c>
      <c r="D227" s="118">
        <v>50</v>
      </c>
    </row>
    <row r="228" spans="1:4" ht="77.25" customHeight="1">
      <c r="A228" s="130" t="s">
        <v>354</v>
      </c>
      <c r="B228" s="132" t="s">
        <v>60</v>
      </c>
      <c r="C228" s="132"/>
      <c r="D228" s="133">
        <f>D229</f>
        <v>2893.7</v>
      </c>
    </row>
    <row r="229" spans="1:4" ht="60.75" customHeight="1">
      <c r="A229" s="49" t="s">
        <v>355</v>
      </c>
      <c r="B229" s="137" t="s">
        <v>60</v>
      </c>
      <c r="C229" s="137"/>
      <c r="D229" s="43">
        <f>D230</f>
        <v>2893.7</v>
      </c>
    </row>
    <row r="230" spans="1:4" ht="31.5">
      <c r="A230" s="40" t="s">
        <v>30</v>
      </c>
      <c r="B230" s="135" t="s">
        <v>60</v>
      </c>
      <c r="C230" s="135" t="s">
        <v>31</v>
      </c>
      <c r="D230" s="118">
        <v>2893.7</v>
      </c>
    </row>
    <row r="231" spans="1:4" ht="47.25">
      <c r="A231" s="130" t="s">
        <v>62</v>
      </c>
      <c r="B231" s="132" t="s">
        <v>63</v>
      </c>
      <c r="C231" s="132"/>
      <c r="D231" s="133">
        <f>D232</f>
        <v>100</v>
      </c>
    </row>
    <row r="232" spans="1:4" ht="31.5">
      <c r="A232" s="49" t="s">
        <v>64</v>
      </c>
      <c r="B232" s="137" t="s">
        <v>63</v>
      </c>
      <c r="C232" s="137"/>
      <c r="D232" s="43">
        <f>D233</f>
        <v>100</v>
      </c>
    </row>
    <row r="233" spans="1:4" ht="31.5">
      <c r="A233" s="40" t="s">
        <v>30</v>
      </c>
      <c r="B233" s="135" t="s">
        <v>63</v>
      </c>
      <c r="C233" s="135" t="s">
        <v>31</v>
      </c>
      <c r="D233" s="118">
        <v>100</v>
      </c>
    </row>
    <row r="234" spans="1:4" ht="31.5">
      <c r="A234" s="49" t="s">
        <v>356</v>
      </c>
      <c r="B234" s="137" t="s">
        <v>66</v>
      </c>
      <c r="C234" s="137"/>
      <c r="D234" s="43">
        <f>D235</f>
        <v>300</v>
      </c>
    </row>
    <row r="235" spans="1:4" ht="31.5">
      <c r="A235" s="40" t="s">
        <v>30</v>
      </c>
      <c r="B235" s="135" t="s">
        <v>66</v>
      </c>
      <c r="C235" s="135" t="s">
        <v>31</v>
      </c>
      <c r="D235" s="118">
        <v>300</v>
      </c>
    </row>
    <row r="236" spans="1:4" ht="45" customHeight="1">
      <c r="A236" s="130" t="s">
        <v>68</v>
      </c>
      <c r="B236" s="132" t="s">
        <v>70</v>
      </c>
      <c r="C236" s="132"/>
      <c r="D236" s="133">
        <f>D237</f>
        <v>1050</v>
      </c>
    </row>
    <row r="237" spans="1:4" ht="15.75">
      <c r="A237" s="49" t="s">
        <v>71</v>
      </c>
      <c r="B237" s="137" t="s">
        <v>70</v>
      </c>
      <c r="C237" s="137"/>
      <c r="D237" s="43">
        <f>D238</f>
        <v>1050</v>
      </c>
    </row>
    <row r="238" spans="1:4" ht="31.5">
      <c r="A238" s="40" t="s">
        <v>30</v>
      </c>
      <c r="B238" s="135" t="s">
        <v>70</v>
      </c>
      <c r="C238" s="135" t="s">
        <v>31</v>
      </c>
      <c r="D238" s="118">
        <v>1050</v>
      </c>
    </row>
    <row r="239" spans="1:4" ht="63">
      <c r="A239" s="130" t="s">
        <v>34</v>
      </c>
      <c r="B239" s="132" t="s">
        <v>35</v>
      </c>
      <c r="C239" s="132"/>
      <c r="D239" s="133">
        <f>D240</f>
        <v>250</v>
      </c>
    </row>
    <row r="240" spans="1:4" ht="31.5">
      <c r="A240" s="49" t="s">
        <v>357</v>
      </c>
      <c r="B240" s="137" t="s">
        <v>35</v>
      </c>
      <c r="C240" s="137"/>
      <c r="D240" s="43">
        <f>D241</f>
        <v>250</v>
      </c>
    </row>
    <row r="241" spans="1:4" ht="15.75">
      <c r="A241" s="40" t="s">
        <v>324</v>
      </c>
      <c r="B241" s="135" t="s">
        <v>35</v>
      </c>
      <c r="C241" s="135" t="s">
        <v>38</v>
      </c>
      <c r="D241" s="118">
        <v>250</v>
      </c>
    </row>
    <row r="242" spans="1:4" ht="15.75">
      <c r="A242" s="141" t="s">
        <v>358</v>
      </c>
      <c r="B242" s="140" t="s">
        <v>359</v>
      </c>
      <c r="C242" s="140"/>
      <c r="D242" s="141">
        <f>D243+D245+D247+D252</f>
        <v>27591</v>
      </c>
    </row>
    <row r="243" spans="1:4" ht="78.75">
      <c r="A243" s="207" t="s">
        <v>298</v>
      </c>
      <c r="B243" s="209" t="s">
        <v>299</v>
      </c>
      <c r="C243" s="209"/>
      <c r="D243" s="210">
        <f>D244</f>
        <v>181.9</v>
      </c>
    </row>
    <row r="244" spans="1:4" ht="31.5">
      <c r="A244" s="16" t="s">
        <v>30</v>
      </c>
      <c r="B244" s="212" t="s">
        <v>299</v>
      </c>
      <c r="C244" s="212" t="s">
        <v>31</v>
      </c>
      <c r="D244" s="213">
        <v>181.9</v>
      </c>
    </row>
    <row r="245" spans="1:4" ht="55.5" customHeight="1">
      <c r="A245" s="49" t="s">
        <v>300</v>
      </c>
      <c r="B245" s="137" t="s">
        <v>297</v>
      </c>
      <c r="C245" s="137"/>
      <c r="D245" s="43">
        <f>D246</f>
        <v>5000</v>
      </c>
    </row>
    <row r="246" spans="1:4" ht="15.75">
      <c r="A246" s="40" t="s">
        <v>324</v>
      </c>
      <c r="B246" s="135" t="s">
        <v>297</v>
      </c>
      <c r="C246" s="135" t="s">
        <v>38</v>
      </c>
      <c r="D246" s="118">
        <v>5000</v>
      </c>
    </row>
    <row r="247" spans="1:4" ht="15.75">
      <c r="A247" s="162" t="s">
        <v>301</v>
      </c>
      <c r="B247" s="137" t="s">
        <v>302</v>
      </c>
      <c r="C247" s="137"/>
      <c r="D247" s="43">
        <f>D248+D250</f>
        <v>6000</v>
      </c>
    </row>
    <row r="248" spans="1:4" ht="31.5">
      <c r="A248" s="162" t="s">
        <v>303</v>
      </c>
      <c r="B248" s="137" t="s">
        <v>304</v>
      </c>
      <c r="C248" s="137"/>
      <c r="D248" s="43">
        <f>D249</f>
        <v>5000</v>
      </c>
    </row>
    <row r="249" spans="1:4" ht="15.75">
      <c r="A249" s="176" t="s">
        <v>324</v>
      </c>
      <c r="B249" s="135" t="s">
        <v>304</v>
      </c>
      <c r="C249" s="135" t="s">
        <v>38</v>
      </c>
      <c r="D249" s="118">
        <v>5000</v>
      </c>
    </row>
    <row r="250" spans="1:4" ht="78.75">
      <c r="A250" s="49" t="s">
        <v>305</v>
      </c>
      <c r="B250" s="137" t="s">
        <v>306</v>
      </c>
      <c r="C250" s="137"/>
      <c r="D250" s="43">
        <f>D251</f>
        <v>1000</v>
      </c>
    </row>
    <row r="251" spans="1:4" ht="15.75">
      <c r="A251" s="40" t="s">
        <v>324</v>
      </c>
      <c r="B251" s="135" t="s">
        <v>306</v>
      </c>
      <c r="C251" s="135" t="s">
        <v>38</v>
      </c>
      <c r="D251" s="118">
        <v>1000</v>
      </c>
    </row>
    <row r="252" spans="1:4" ht="47.25">
      <c r="A252" s="49" t="s">
        <v>307</v>
      </c>
      <c r="B252" s="137" t="s">
        <v>308</v>
      </c>
      <c r="C252" s="137"/>
      <c r="D252" s="43">
        <f>D253</f>
        <v>16409.1</v>
      </c>
    </row>
    <row r="253" spans="1:4" ht="31.5">
      <c r="A253" s="40" t="s">
        <v>309</v>
      </c>
      <c r="B253" s="135" t="s">
        <v>308</v>
      </c>
      <c r="C253" s="135" t="s">
        <v>310</v>
      </c>
      <c r="D253" s="118">
        <f>20196-3900+113.1</f>
        <v>16409.1</v>
      </c>
    </row>
    <row r="254" spans="1:4" ht="15.75">
      <c r="A254" s="214" t="s">
        <v>311</v>
      </c>
      <c r="B254" s="216"/>
      <c r="C254" s="216"/>
      <c r="D254" s="217">
        <f>D242+D165+D138+D120+D65+D35+D13+D186+D207+D216+D224</f>
        <v>838571.35</v>
      </c>
    </row>
  </sheetData>
  <sheetProtection/>
  <mergeCells count="10">
    <mergeCell ref="A3:D3"/>
    <mergeCell ref="A4:D4"/>
    <mergeCell ref="A5:D5"/>
    <mergeCell ref="B6:D6"/>
    <mergeCell ref="C10:D10"/>
    <mergeCell ref="A11:A12"/>
    <mergeCell ref="B11:B12"/>
    <mergeCell ref="C11:C12"/>
    <mergeCell ref="B7:D7"/>
    <mergeCell ref="A9:D9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2017-12-18T08:25:44Z</cp:lastPrinted>
  <dcterms:created xsi:type="dcterms:W3CDTF">1996-10-08T23:32:33Z</dcterms:created>
  <dcterms:modified xsi:type="dcterms:W3CDTF">2017-12-18T08:26:38Z</dcterms:modified>
  <cp:category/>
  <cp:version/>
  <cp:contentType/>
  <cp:contentStatus/>
</cp:coreProperties>
</file>